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Budget2\d\Мои документы\ИСПОЛНЕНИЕ БЮДЖЕТА 2022\Исполнение за 1 полугодие 2022 года\Постановление с номером\"/>
    </mc:Choice>
  </mc:AlternateContent>
  <xr:revisionPtr revIDLastSave="0" documentId="13_ncr:1_{838EC982-06ED-40F5-BEBC-3166FAA0F454}" xr6:coauthVersionLast="47" xr6:coauthVersionMax="47" xr10:uidLastSave="{00000000-0000-0000-0000-000000000000}"/>
  <bookViews>
    <workbookView xWindow="-120" yWindow="-120" windowWidth="29040" windowHeight="15840" xr2:uid="{00000000-000D-0000-FFFF-FFFF00000000}"/>
  </bookViews>
  <sheets>
    <sheet name="приложение 9" sheetId="1" r:id="rId1"/>
  </sheets>
  <definedNames>
    <definedName name="_xlnm._FilterDatabase" localSheetId="0" hidden="1">'приложение 9'!$B$8:$J$8</definedName>
    <definedName name="_xlnm.Print_Titles" localSheetId="0">'приложение 9'!$7:$8</definedName>
    <definedName name="_xlnm.Print_Area" localSheetId="0">'приложение 9'!$B$1:$L$346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30" i="1" l="1"/>
  <c r="K139" i="1"/>
  <c r="K138" i="1" s="1"/>
  <c r="K136" i="1"/>
  <c r="K135" i="1" s="1"/>
  <c r="K130" i="1"/>
  <c r="K129" i="1" s="1"/>
  <c r="K91" i="1"/>
  <c r="K90" i="1" s="1"/>
  <c r="K36" i="1" l="1"/>
  <c r="J44" i="1" l="1"/>
  <c r="J43" i="1"/>
  <c r="J136" i="1"/>
  <c r="J135" i="1" s="1"/>
  <c r="J143" i="1" l="1"/>
  <c r="J142" i="1" s="1"/>
  <c r="J141" i="1" s="1"/>
  <c r="J47" i="1"/>
  <c r="J51" i="1"/>
  <c r="J50" i="1" s="1"/>
  <c r="J330" i="1" l="1"/>
  <c r="J81" i="1"/>
  <c r="J85" i="1"/>
  <c r="J84" i="1" s="1"/>
  <c r="J66" i="1"/>
  <c r="J64" i="1"/>
  <c r="J275" i="1"/>
  <c r="J304" i="1" l="1"/>
  <c r="J303" i="1" s="1"/>
  <c r="J288" i="1"/>
  <c r="J214" i="1"/>
  <c r="J207" i="1"/>
  <c r="J205" i="1"/>
  <c r="J204" i="1"/>
  <c r="J226" i="1"/>
  <c r="J198" i="1"/>
  <c r="J229" i="1"/>
  <c r="J195" i="1"/>
  <c r="J313" i="1"/>
  <c r="K57" i="1" l="1"/>
  <c r="K56" i="1" s="1"/>
  <c r="L13" i="1" l="1"/>
  <c r="L15" i="1"/>
  <c r="L18" i="1"/>
  <c r="L20" i="1"/>
  <c r="L23" i="1"/>
  <c r="L26" i="1"/>
  <c r="L29" i="1"/>
  <c r="L32" i="1"/>
  <c r="L35" i="1"/>
  <c r="L37" i="1"/>
  <c r="L40" i="1"/>
  <c r="L43" i="1"/>
  <c r="L44" i="1"/>
  <c r="L47" i="1"/>
  <c r="L48" i="1"/>
  <c r="L49" i="1"/>
  <c r="L55" i="1"/>
  <c r="L56" i="1"/>
  <c r="L57" i="1"/>
  <c r="L58" i="1"/>
  <c r="L61" i="1"/>
  <c r="L64" i="1"/>
  <c r="L69" i="1"/>
  <c r="L72" i="1"/>
  <c r="L75" i="1"/>
  <c r="L78" i="1"/>
  <c r="L81" i="1"/>
  <c r="L83" i="1"/>
  <c r="L86" i="1"/>
  <c r="L89" i="1"/>
  <c r="L90" i="1"/>
  <c r="L91" i="1"/>
  <c r="L92" i="1"/>
  <c r="L95" i="1"/>
  <c r="L98" i="1"/>
  <c r="L101" i="1"/>
  <c r="L104" i="1"/>
  <c r="L107" i="1"/>
  <c r="L110" i="1"/>
  <c r="L113" i="1"/>
  <c r="L116" i="1"/>
  <c r="L119" i="1"/>
  <c r="L122" i="1"/>
  <c r="L125" i="1"/>
  <c r="L128" i="1"/>
  <c r="L131" i="1"/>
  <c r="L134" i="1"/>
  <c r="L140" i="1"/>
  <c r="L141" i="1"/>
  <c r="L142" i="1"/>
  <c r="L143" i="1"/>
  <c r="L146" i="1"/>
  <c r="L147" i="1"/>
  <c r="L148" i="1"/>
  <c r="L149" i="1"/>
  <c r="L154" i="1"/>
  <c r="L157" i="1"/>
  <c r="L160" i="1"/>
  <c r="L163" i="1"/>
  <c r="L166" i="1"/>
  <c r="L169" i="1"/>
  <c r="L174" i="1"/>
  <c r="L177" i="1"/>
  <c r="L180" i="1"/>
  <c r="L183" i="1"/>
  <c r="L186" i="1"/>
  <c r="L189" i="1"/>
  <c r="L192" i="1"/>
  <c r="L195" i="1"/>
  <c r="L198" i="1"/>
  <c r="L201" i="1"/>
  <c r="L204" i="1"/>
  <c r="L205" i="1"/>
  <c r="L207" i="1"/>
  <c r="L210" i="1"/>
  <c r="L213" i="1"/>
  <c r="L214" i="1"/>
  <c r="L217" i="1"/>
  <c r="L220" i="1"/>
  <c r="L223" i="1"/>
  <c r="L226" i="1"/>
  <c r="L229" i="1"/>
  <c r="L232" i="1"/>
  <c r="L235" i="1"/>
  <c r="L238" i="1"/>
  <c r="L243" i="1"/>
  <c r="L246" i="1"/>
  <c r="L249" i="1"/>
  <c r="L252" i="1"/>
  <c r="L255" i="1"/>
  <c r="L261" i="1"/>
  <c r="L267" i="1"/>
  <c r="L272" i="1"/>
  <c r="L275" i="1"/>
  <c r="L277" i="1"/>
  <c r="L280" i="1"/>
  <c r="L283" i="1"/>
  <c r="L288" i="1"/>
  <c r="L290" i="1"/>
  <c r="L293" i="1"/>
  <c r="L296" i="1"/>
  <c r="L299" i="1"/>
  <c r="L302" i="1"/>
  <c r="L310" i="1"/>
  <c r="L313" i="1"/>
  <c r="L315" i="1"/>
  <c r="L318" i="1"/>
  <c r="L320" i="1"/>
  <c r="L321" i="1"/>
  <c r="L322" i="1"/>
  <c r="L325" i="1"/>
  <c r="L327" i="1"/>
  <c r="L333" i="1"/>
  <c r="L337" i="1"/>
  <c r="L339" i="1"/>
  <c r="L342" i="1"/>
  <c r="L345" i="1"/>
  <c r="J22" i="1"/>
  <c r="K19" i="1"/>
  <c r="J19" i="1"/>
  <c r="J16" i="1" s="1"/>
  <c r="K14" i="1"/>
  <c r="K12" i="1"/>
  <c r="K65" i="1"/>
  <c r="K63" i="1"/>
  <c r="K80" i="1"/>
  <c r="J80" i="1"/>
  <c r="K203" i="1"/>
  <c r="K206" i="1"/>
  <c r="K216" i="1"/>
  <c r="L19" i="1" l="1"/>
  <c r="J21" i="1"/>
  <c r="L21" i="1" s="1"/>
  <c r="L22" i="1"/>
  <c r="K215" i="1"/>
  <c r="K202" i="1"/>
  <c r="L80" i="1"/>
  <c r="K11" i="1"/>
  <c r="K62" i="1"/>
  <c r="K260" i="1"/>
  <c r="K314" i="1"/>
  <c r="K312" i="1"/>
  <c r="K309" i="1"/>
  <c r="K332" i="1"/>
  <c r="K329" i="1" s="1"/>
  <c r="K326" i="1"/>
  <c r="K324" i="1"/>
  <c r="K259" i="1" l="1"/>
  <c r="K308" i="1"/>
  <c r="K311" i="1"/>
  <c r="K323" i="1"/>
  <c r="K77" i="1"/>
  <c r="K133" i="1"/>
  <c r="K127" i="1"/>
  <c r="K109" i="1"/>
  <c r="K106" i="1"/>
  <c r="K97" i="1"/>
  <c r="K85" i="1"/>
  <c r="L85" i="1" s="1"/>
  <c r="K74" i="1"/>
  <c r="K71" i="1"/>
  <c r="K68" i="1"/>
  <c r="K60" i="1"/>
  <c r="K54" i="1"/>
  <c r="L54" i="1" s="1"/>
  <c r="K17" i="1"/>
  <c r="K319" i="1" l="1"/>
  <c r="K84" i="1"/>
  <c r="L84" i="1" s="1"/>
  <c r="K132" i="1"/>
  <c r="K328" i="1"/>
  <c r="K59" i="1"/>
  <c r="L59" i="1" s="1"/>
  <c r="L60" i="1"/>
  <c r="K108" i="1"/>
  <c r="L108" i="1" s="1"/>
  <c r="L109" i="1"/>
  <c r="L17" i="1"/>
  <c r="K16" i="1"/>
  <c r="K67" i="1"/>
  <c r="L67" i="1" s="1"/>
  <c r="L68" i="1"/>
  <c r="K126" i="1"/>
  <c r="K70" i="1"/>
  <c r="L70" i="1" s="1"/>
  <c r="L71" i="1"/>
  <c r="K53" i="1"/>
  <c r="L53" i="1" s="1"/>
  <c r="K73" i="1"/>
  <c r="L73" i="1" s="1"/>
  <c r="L74" i="1"/>
  <c r="K258" i="1"/>
  <c r="K76" i="1"/>
  <c r="L76" i="1" s="1"/>
  <c r="L77" i="1"/>
  <c r="K105" i="1"/>
  <c r="L106" i="1"/>
  <c r="J344" i="1"/>
  <c r="J343" i="1" s="1"/>
  <c r="K344" i="1"/>
  <c r="K343" i="1"/>
  <c r="J341" i="1"/>
  <c r="J340" i="1" s="1"/>
  <c r="K341" i="1"/>
  <c r="J338" i="1"/>
  <c r="K338" i="1"/>
  <c r="L338" i="1" s="1"/>
  <c r="J336" i="1"/>
  <c r="J335" i="1" s="1"/>
  <c r="K336" i="1"/>
  <c r="J332" i="1"/>
  <c r="J326" i="1"/>
  <c r="L326" i="1" s="1"/>
  <c r="J324" i="1"/>
  <c r="J317" i="1"/>
  <c r="J316" i="1" s="1"/>
  <c r="K317" i="1"/>
  <c r="J314" i="1"/>
  <c r="L314" i="1" s="1"/>
  <c r="J312" i="1"/>
  <c r="J309" i="1"/>
  <c r="J301" i="1"/>
  <c r="J300" i="1" s="1"/>
  <c r="K301" i="1"/>
  <c r="L301" i="1" s="1"/>
  <c r="J298" i="1"/>
  <c r="J297" i="1" s="1"/>
  <c r="K298" i="1"/>
  <c r="L298" i="1" s="1"/>
  <c r="J295" i="1"/>
  <c r="J294" i="1" s="1"/>
  <c r="K295" i="1"/>
  <c r="J292" i="1"/>
  <c r="J291" i="1" s="1"/>
  <c r="K292" i="1"/>
  <c r="J289" i="1"/>
  <c r="K289" i="1"/>
  <c r="L289" i="1" s="1"/>
  <c r="J287" i="1"/>
  <c r="J286" i="1" s="1"/>
  <c r="K287" i="1"/>
  <c r="J282" i="1"/>
  <c r="K282" i="1"/>
  <c r="L282" i="1" s="1"/>
  <c r="J281" i="1"/>
  <c r="J279" i="1"/>
  <c r="J278" i="1" s="1"/>
  <c r="K279" i="1"/>
  <c r="K278" i="1" s="1"/>
  <c r="K276" i="1"/>
  <c r="J274" i="1"/>
  <c r="K274" i="1"/>
  <c r="J271" i="1"/>
  <c r="J270" i="1" s="1"/>
  <c r="K271" i="1"/>
  <c r="K266" i="1"/>
  <c r="J266" i="1"/>
  <c r="J265" i="1" s="1"/>
  <c r="J264" i="1" s="1"/>
  <c r="J263" i="1" s="1"/>
  <c r="J262" i="1" s="1"/>
  <c r="J260" i="1"/>
  <c r="L260" i="1" s="1"/>
  <c r="J254" i="1"/>
  <c r="J253" i="1" s="1"/>
  <c r="K254" i="1"/>
  <c r="J251" i="1"/>
  <c r="J250" i="1" s="1"/>
  <c r="K251" i="1"/>
  <c r="J248" i="1"/>
  <c r="J247" i="1" s="1"/>
  <c r="K248" i="1"/>
  <c r="J245" i="1"/>
  <c r="J244" i="1" s="1"/>
  <c r="K245" i="1"/>
  <c r="J242" i="1"/>
  <c r="J241" i="1" s="1"/>
  <c r="K242" i="1"/>
  <c r="K241" i="1" s="1"/>
  <c r="K237" i="1"/>
  <c r="J237" i="1"/>
  <c r="J236" i="1" s="1"/>
  <c r="K234" i="1"/>
  <c r="J234" i="1"/>
  <c r="J233" i="1" s="1"/>
  <c r="K231" i="1"/>
  <c r="J231" i="1"/>
  <c r="J230" i="1" s="1"/>
  <c r="K228" i="1"/>
  <c r="J228" i="1"/>
  <c r="K225" i="1"/>
  <c r="J225" i="1"/>
  <c r="J224" i="1" s="1"/>
  <c r="K222" i="1"/>
  <c r="J222" i="1"/>
  <c r="J221" i="1" s="1"/>
  <c r="K219" i="1"/>
  <c r="J219" i="1"/>
  <c r="J218" i="1" s="1"/>
  <c r="J216" i="1"/>
  <c r="L216" i="1" s="1"/>
  <c r="K212" i="1"/>
  <c r="K211" i="1" s="1"/>
  <c r="J212" i="1"/>
  <c r="J211" i="1" s="1"/>
  <c r="K209" i="1"/>
  <c r="J209" i="1"/>
  <c r="J208" i="1" s="1"/>
  <c r="J206" i="1"/>
  <c r="L206" i="1" s="1"/>
  <c r="J203" i="1"/>
  <c r="L203" i="1" s="1"/>
  <c r="K200" i="1"/>
  <c r="J200" i="1"/>
  <c r="J199" i="1" s="1"/>
  <c r="K197" i="1"/>
  <c r="J197" i="1"/>
  <c r="J196" i="1" s="1"/>
  <c r="K194" i="1"/>
  <c r="J194" i="1"/>
  <c r="J193" i="1" s="1"/>
  <c r="K191" i="1"/>
  <c r="J191" i="1"/>
  <c r="J190" i="1" s="1"/>
  <c r="J188" i="1"/>
  <c r="J187" i="1" s="1"/>
  <c r="K188" i="1"/>
  <c r="J185" i="1"/>
  <c r="J184" i="1" s="1"/>
  <c r="K185" i="1"/>
  <c r="J182" i="1"/>
  <c r="J181" i="1" s="1"/>
  <c r="K182" i="1"/>
  <c r="J179" i="1"/>
  <c r="J178" i="1" s="1"/>
  <c r="K179" i="1"/>
  <c r="J176" i="1"/>
  <c r="J175" i="1" s="1"/>
  <c r="K176" i="1"/>
  <c r="J173" i="1"/>
  <c r="J172" i="1" s="1"/>
  <c r="K173" i="1"/>
  <c r="J46" i="1"/>
  <c r="J45" i="1" s="1"/>
  <c r="K46" i="1"/>
  <c r="J42" i="1"/>
  <c r="J41" i="1" s="1"/>
  <c r="K42" i="1"/>
  <c r="J28" i="1"/>
  <c r="J27" i="1" s="1"/>
  <c r="K28" i="1"/>
  <c r="J31" i="1"/>
  <c r="J30" i="1" s="1"/>
  <c r="K31" i="1"/>
  <c r="J39" i="1"/>
  <c r="J38" i="1" s="1"/>
  <c r="K39" i="1"/>
  <c r="K38" i="1" s="1"/>
  <c r="J36" i="1"/>
  <c r="L36" i="1" s="1"/>
  <c r="J34" i="1"/>
  <c r="K34" i="1"/>
  <c r="K33" i="1" s="1"/>
  <c r="K25" i="1"/>
  <c r="J63" i="1"/>
  <c r="L63" i="1" s="1"/>
  <c r="L16" i="1" l="1"/>
  <c r="L332" i="1"/>
  <c r="J329" i="1"/>
  <c r="L42" i="1"/>
  <c r="L173" i="1"/>
  <c r="L179" i="1"/>
  <c r="J285" i="1"/>
  <c r="J284" i="1" s="1"/>
  <c r="L274" i="1"/>
  <c r="L38" i="1"/>
  <c r="L188" i="1"/>
  <c r="L211" i="1"/>
  <c r="L34" i="1"/>
  <c r="L39" i="1"/>
  <c r="L28" i="1"/>
  <c r="L251" i="1"/>
  <c r="L241" i="1"/>
  <c r="L278" i="1"/>
  <c r="K27" i="1"/>
  <c r="L27" i="1" s="1"/>
  <c r="L242" i="1"/>
  <c r="L279" i="1"/>
  <c r="L343" i="1"/>
  <c r="L46" i="1"/>
  <c r="K187" i="1"/>
  <c r="L187" i="1" s="1"/>
  <c r="L276" i="1"/>
  <c r="L292" i="1"/>
  <c r="K297" i="1"/>
  <c r="L297" i="1" s="1"/>
  <c r="K175" i="1"/>
  <c r="L175" i="1" s="1"/>
  <c r="L176" i="1"/>
  <c r="K181" i="1"/>
  <c r="L181" i="1" s="1"/>
  <c r="L182" i="1"/>
  <c r="K227" i="1"/>
  <c r="L228" i="1"/>
  <c r="K196" i="1"/>
  <c r="L196" i="1" s="1"/>
  <c r="L197" i="1"/>
  <c r="K270" i="1"/>
  <c r="L270" i="1" s="1"/>
  <c r="L271" i="1"/>
  <c r="K316" i="1"/>
  <c r="L317" i="1"/>
  <c r="K184" i="1"/>
  <c r="L184" i="1" s="1"/>
  <c r="L185" i="1"/>
  <c r="K224" i="1"/>
  <c r="L224" i="1" s="1"/>
  <c r="L225" i="1"/>
  <c r="K230" i="1"/>
  <c r="L230" i="1" s="1"/>
  <c r="L231" i="1"/>
  <c r="K294" i="1"/>
  <c r="L294" i="1" s="1"/>
  <c r="L295" i="1"/>
  <c r="J308" i="1"/>
  <c r="L308" i="1" s="1"/>
  <c r="L309" i="1"/>
  <c r="L344" i="1"/>
  <c r="K30" i="1"/>
  <c r="L30" i="1" s="1"/>
  <c r="L31" i="1"/>
  <c r="K221" i="1"/>
  <c r="L221" i="1" s="1"/>
  <c r="L222" i="1"/>
  <c r="K24" i="1"/>
  <c r="K190" i="1"/>
  <c r="L190" i="1" s="1"/>
  <c r="L191" i="1"/>
  <c r="L212" i="1"/>
  <c r="K218" i="1"/>
  <c r="L218" i="1" s="1"/>
  <c r="L219" i="1"/>
  <c r="K233" i="1"/>
  <c r="L233" i="1" s="1"/>
  <c r="L234" i="1"/>
  <c r="K247" i="1"/>
  <c r="L247" i="1" s="1"/>
  <c r="L248" i="1"/>
  <c r="J259" i="1"/>
  <c r="K257" i="1"/>
  <c r="J65" i="1"/>
  <c r="L65" i="1" s="1"/>
  <c r="L66" i="1"/>
  <c r="K45" i="1"/>
  <c r="L45" i="1" s="1"/>
  <c r="K193" i="1"/>
  <c r="L193" i="1" s="1"/>
  <c r="L194" i="1"/>
  <c r="K199" i="1"/>
  <c r="L199" i="1" s="1"/>
  <c r="L200" i="1"/>
  <c r="K208" i="1"/>
  <c r="L209" i="1"/>
  <c r="K236" i="1"/>
  <c r="L236" i="1" s="1"/>
  <c r="L237" i="1"/>
  <c r="L245" i="1"/>
  <c r="K250" i="1"/>
  <c r="L250" i="1" s="1"/>
  <c r="K273" i="1"/>
  <c r="K281" i="1"/>
  <c r="L281" i="1" s="1"/>
  <c r="K286" i="1"/>
  <c r="L286" i="1" s="1"/>
  <c r="L287" i="1"/>
  <c r="K291" i="1"/>
  <c r="L291" i="1" s="1"/>
  <c r="J311" i="1"/>
  <c r="L311" i="1" s="1"/>
  <c r="L312" i="1"/>
  <c r="J323" i="1"/>
  <c r="L324" i="1"/>
  <c r="L336" i="1"/>
  <c r="K340" i="1"/>
  <c r="L340" i="1" s="1"/>
  <c r="L341" i="1"/>
  <c r="K265" i="1"/>
  <c r="L266" i="1"/>
  <c r="L105" i="1"/>
  <c r="K300" i="1"/>
  <c r="L300" i="1" s="1"/>
  <c r="K253" i="1"/>
  <c r="L254" i="1"/>
  <c r="J215" i="1"/>
  <c r="L215" i="1" s="1"/>
  <c r="J227" i="1"/>
  <c r="J273" i="1"/>
  <c r="J269" i="1" s="1"/>
  <c r="J268" i="1" s="1"/>
  <c r="J202" i="1"/>
  <c r="L202" i="1" s="1"/>
  <c r="J33" i="1"/>
  <c r="K335" i="1"/>
  <c r="K244" i="1"/>
  <c r="L244" i="1" s="1"/>
  <c r="K178" i="1"/>
  <c r="L178" i="1" s="1"/>
  <c r="K172" i="1"/>
  <c r="L172" i="1" s="1"/>
  <c r="K41" i="1"/>
  <c r="L41" i="1" s="1"/>
  <c r="J334" i="1"/>
  <c r="J240" i="1"/>
  <c r="J239" i="1" s="1"/>
  <c r="K168" i="1"/>
  <c r="J168" i="1"/>
  <c r="J167" i="1" s="1"/>
  <c r="K165" i="1"/>
  <c r="K162" i="1"/>
  <c r="K159" i="1"/>
  <c r="J165" i="1"/>
  <c r="J164" i="1" s="1"/>
  <c r="J162" i="1"/>
  <c r="J161" i="1" s="1"/>
  <c r="J159" i="1"/>
  <c r="J158" i="1" s="1"/>
  <c r="K156" i="1"/>
  <c r="K153" i="1"/>
  <c r="J156" i="1"/>
  <c r="J155" i="1" s="1"/>
  <c r="J153" i="1"/>
  <c r="J152" i="1" s="1"/>
  <c r="K145" i="1"/>
  <c r="J145" i="1"/>
  <c r="J144" i="1" s="1"/>
  <c r="J139" i="1"/>
  <c r="L139" i="1" s="1"/>
  <c r="J127" i="1"/>
  <c r="L127" i="1" s="1"/>
  <c r="J130" i="1"/>
  <c r="L130" i="1" s="1"/>
  <c r="J133" i="1"/>
  <c r="L133" i="1" s="1"/>
  <c r="K124" i="1"/>
  <c r="J124" i="1"/>
  <c r="J123" i="1" s="1"/>
  <c r="K121" i="1"/>
  <c r="J121" i="1"/>
  <c r="J120" i="1" s="1"/>
  <c r="J118" i="1"/>
  <c r="J117" i="1" s="1"/>
  <c r="K118" i="1"/>
  <c r="J115" i="1"/>
  <c r="J114" i="1" s="1"/>
  <c r="K115" i="1"/>
  <c r="K112" i="1"/>
  <c r="J112" i="1"/>
  <c r="J111" i="1" s="1"/>
  <c r="K103" i="1"/>
  <c r="J103" i="1"/>
  <c r="J102" i="1" s="1"/>
  <c r="K100" i="1"/>
  <c r="J100" i="1"/>
  <c r="J99" i="1" s="1"/>
  <c r="J97" i="1"/>
  <c r="L97" i="1" s="1"/>
  <c r="K96" i="1"/>
  <c r="J94" i="1"/>
  <c r="J93" i="1" s="1"/>
  <c r="K94" i="1"/>
  <c r="J25" i="1"/>
  <c r="J24" i="1" s="1"/>
  <c r="J14" i="1"/>
  <c r="L14" i="1" s="1"/>
  <c r="J12" i="1"/>
  <c r="K88" i="1"/>
  <c r="J88" i="1"/>
  <c r="J87" i="1" s="1"/>
  <c r="K82" i="1"/>
  <c r="J82" i="1"/>
  <c r="J79" i="1" s="1"/>
  <c r="L208" i="1" l="1"/>
  <c r="K171" i="1"/>
  <c r="L121" i="1"/>
  <c r="L118" i="1"/>
  <c r="J62" i="1"/>
  <c r="L62" i="1" s="1"/>
  <c r="L100" i="1"/>
  <c r="J132" i="1"/>
  <c r="L24" i="1"/>
  <c r="J171" i="1"/>
  <c r="J170" i="1" s="1"/>
  <c r="K256" i="1"/>
  <c r="L159" i="1"/>
  <c r="L168" i="1"/>
  <c r="L273" i="1"/>
  <c r="L259" i="1"/>
  <c r="J258" i="1"/>
  <c r="J11" i="1"/>
  <c r="L12" i="1"/>
  <c r="L94" i="1"/>
  <c r="L103" i="1"/>
  <c r="L115" i="1"/>
  <c r="J126" i="1"/>
  <c r="L126" i="1" s="1"/>
  <c r="L156" i="1"/>
  <c r="L165" i="1"/>
  <c r="J307" i="1"/>
  <c r="L33" i="1"/>
  <c r="L265" i="1"/>
  <c r="K264" i="1"/>
  <c r="L264" i="1" s="1"/>
  <c r="L25" i="1"/>
  <c r="L316" i="1"/>
  <c r="K307" i="1"/>
  <c r="L82" i="1"/>
  <c r="K79" i="1"/>
  <c r="K10" i="1" s="1"/>
  <c r="K269" i="1"/>
  <c r="L269" i="1" s="1"/>
  <c r="L88" i="1"/>
  <c r="K93" i="1"/>
  <c r="L93" i="1" s="1"/>
  <c r="L112" i="1"/>
  <c r="L124" i="1"/>
  <c r="L145" i="1"/>
  <c r="L153" i="1"/>
  <c r="L162" i="1"/>
  <c r="J319" i="1"/>
  <c r="L319" i="1" s="1"/>
  <c r="L323" i="1"/>
  <c r="J328" i="1"/>
  <c r="L328" i="1" s="1"/>
  <c r="L329" i="1"/>
  <c r="L227" i="1"/>
  <c r="K285" i="1"/>
  <c r="L285" i="1" s="1"/>
  <c r="L335" i="1"/>
  <c r="K334" i="1"/>
  <c r="K240" i="1"/>
  <c r="L253" i="1"/>
  <c r="J129" i="1"/>
  <c r="L129" i="1" s="1"/>
  <c r="J138" i="1"/>
  <c r="L138" i="1" s="1"/>
  <c r="J96" i="1"/>
  <c r="L96" i="1" s="1"/>
  <c r="K111" i="1"/>
  <c r="L111" i="1" s="1"/>
  <c r="K102" i="1"/>
  <c r="L102" i="1" s="1"/>
  <c r="K87" i="1"/>
  <c r="L87" i="1" s="1"/>
  <c r="K167" i="1"/>
  <c r="L167" i="1" s="1"/>
  <c r="K164" i="1"/>
  <c r="L164" i="1" s="1"/>
  <c r="K161" i="1"/>
  <c r="L161" i="1" s="1"/>
  <c r="K158" i="1"/>
  <c r="L158" i="1" s="1"/>
  <c r="K155" i="1"/>
  <c r="L155" i="1" s="1"/>
  <c r="K152" i="1"/>
  <c r="L152" i="1" s="1"/>
  <c r="K144" i="1"/>
  <c r="L144" i="1" s="1"/>
  <c r="K123" i="1"/>
  <c r="L123" i="1" s="1"/>
  <c r="K120" i="1"/>
  <c r="L120" i="1" s="1"/>
  <c r="K117" i="1"/>
  <c r="L117" i="1" s="1"/>
  <c r="K114" i="1"/>
  <c r="L114" i="1" s="1"/>
  <c r="K99" i="1"/>
  <c r="L99" i="1" s="1"/>
  <c r="J151" i="1"/>
  <c r="J150" i="1" s="1"/>
  <c r="I344" i="1"/>
  <c r="I343" i="1" s="1"/>
  <c r="I341" i="1"/>
  <c r="I340" i="1" s="1"/>
  <c r="I338" i="1"/>
  <c r="I336" i="1"/>
  <c r="I326" i="1"/>
  <c r="I323" i="1" s="1"/>
  <c r="I319" i="1" s="1"/>
  <c r="I317" i="1"/>
  <c r="I316" i="1" s="1"/>
  <c r="I314" i="1"/>
  <c r="I312" i="1"/>
  <c r="I309" i="1"/>
  <c r="I308" i="1" s="1"/>
  <c r="I301" i="1"/>
  <c r="I300" i="1" s="1"/>
  <c r="I298" i="1"/>
  <c r="I297" i="1" s="1"/>
  <c r="I295" i="1"/>
  <c r="I294" i="1" s="1"/>
  <c r="I292" i="1"/>
  <c r="I291" i="1" s="1"/>
  <c r="I289" i="1"/>
  <c r="I287" i="1"/>
  <c r="I282" i="1"/>
  <c r="I281" i="1" s="1"/>
  <c r="I279" i="1"/>
  <c r="I278" i="1" s="1"/>
  <c r="I276" i="1"/>
  <c r="I274" i="1"/>
  <c r="I271" i="1"/>
  <c r="I270" i="1" s="1"/>
  <c r="I266" i="1"/>
  <c r="I265" i="1" s="1"/>
  <c r="I264" i="1" s="1"/>
  <c r="I263" i="1" s="1"/>
  <c r="I262" i="1" s="1"/>
  <c r="I260" i="1"/>
  <c r="I259" i="1" s="1"/>
  <c r="I258" i="1" s="1"/>
  <c r="I257" i="1" s="1"/>
  <c r="I256" i="1" s="1"/>
  <c r="I254" i="1"/>
  <c r="I253" i="1" s="1"/>
  <c r="I251" i="1"/>
  <c r="I250" i="1" s="1"/>
  <c r="I248" i="1"/>
  <c r="I247" i="1" s="1"/>
  <c r="I245" i="1"/>
  <c r="I244" i="1" s="1"/>
  <c r="I242" i="1"/>
  <c r="I241" i="1" s="1"/>
  <c r="I237" i="1"/>
  <c r="I236" i="1" s="1"/>
  <c r="I234" i="1"/>
  <c r="I233" i="1" s="1"/>
  <c r="I231" i="1"/>
  <c r="I230" i="1" s="1"/>
  <c r="I228" i="1"/>
  <c r="I227" i="1" s="1"/>
  <c r="I225" i="1"/>
  <c r="I224" i="1" s="1"/>
  <c r="I222" i="1"/>
  <c r="I221" i="1" s="1"/>
  <c r="I219" i="1"/>
  <c r="I218" i="1" s="1"/>
  <c r="I216" i="1"/>
  <c r="I215" i="1" s="1"/>
  <c r="I212" i="1"/>
  <c r="I211" i="1" s="1"/>
  <c r="I206" i="1"/>
  <c r="I203" i="1"/>
  <c r="I200" i="1"/>
  <c r="I199" i="1" s="1"/>
  <c r="I197" i="1"/>
  <c r="I196" i="1" s="1"/>
  <c r="I194" i="1"/>
  <c r="I193" i="1" s="1"/>
  <c r="I191" i="1"/>
  <c r="I190" i="1" s="1"/>
  <c r="I188" i="1"/>
  <c r="I187" i="1" s="1"/>
  <c r="I185" i="1"/>
  <c r="I184" i="1" s="1"/>
  <c r="I182" i="1"/>
  <c r="I181" i="1" s="1"/>
  <c r="I179" i="1"/>
  <c r="I178" i="1" s="1"/>
  <c r="I176" i="1"/>
  <c r="I175" i="1" s="1"/>
  <c r="I173" i="1"/>
  <c r="I172" i="1" s="1"/>
  <c r="I165" i="1"/>
  <c r="I164" i="1" s="1"/>
  <c r="I162" i="1"/>
  <c r="I161" i="1" s="1"/>
  <c r="I159" i="1"/>
  <c r="I158" i="1" s="1"/>
  <c r="I156" i="1"/>
  <c r="I155" i="1" s="1"/>
  <c r="I153" i="1"/>
  <c r="I152" i="1" s="1"/>
  <c r="I148" i="1"/>
  <c r="I147" i="1" s="1"/>
  <c r="I145" i="1"/>
  <c r="I144" i="1" s="1"/>
  <c r="I142" i="1"/>
  <c r="I141" i="1" s="1"/>
  <c r="I139" i="1"/>
  <c r="I138" i="1" s="1"/>
  <c r="I133" i="1"/>
  <c r="I132" i="1" s="1"/>
  <c r="I130" i="1"/>
  <c r="I129" i="1" s="1"/>
  <c r="I127" i="1"/>
  <c r="I126" i="1" s="1"/>
  <c r="I124" i="1"/>
  <c r="I123" i="1" s="1"/>
  <c r="I121" i="1"/>
  <c r="I120" i="1" s="1"/>
  <c r="I118" i="1"/>
  <c r="I117" i="1" s="1"/>
  <c r="I115" i="1"/>
  <c r="I114" i="1" s="1"/>
  <c r="I109" i="1"/>
  <c r="I108" i="1" s="1"/>
  <c r="I106" i="1"/>
  <c r="I105" i="1" s="1"/>
  <c r="I100" i="1"/>
  <c r="I99" i="1" s="1"/>
  <c r="I97" i="1"/>
  <c r="I96" i="1" s="1"/>
  <c r="I94" i="1"/>
  <c r="I93" i="1" s="1"/>
  <c r="I91" i="1"/>
  <c r="I90" i="1" s="1"/>
  <c r="I88" i="1"/>
  <c r="I87" i="1" s="1"/>
  <c r="I85" i="1"/>
  <c r="I84" i="1" s="1"/>
  <c r="I82" i="1"/>
  <c r="I80" i="1"/>
  <c r="I77" i="1"/>
  <c r="I76" i="1" s="1"/>
  <c r="I74" i="1"/>
  <c r="I73" i="1" s="1"/>
  <c r="I71" i="1"/>
  <c r="I70" i="1" s="1"/>
  <c r="I68" i="1"/>
  <c r="I67" i="1" s="1"/>
  <c r="I65" i="1"/>
  <c r="I63" i="1"/>
  <c r="I60" i="1"/>
  <c r="I59" i="1" s="1"/>
  <c r="I57" i="1"/>
  <c r="I56" i="1" s="1"/>
  <c r="I54" i="1"/>
  <c r="I53" i="1" s="1"/>
  <c r="I48" i="1"/>
  <c r="I46" i="1"/>
  <c r="I42" i="1"/>
  <c r="I41" i="1" s="1"/>
  <c r="I39" i="1"/>
  <c r="I38" i="1" s="1"/>
  <c r="I36" i="1"/>
  <c r="I34" i="1"/>
  <c r="I31" i="1"/>
  <c r="I30" i="1" s="1"/>
  <c r="I28" i="1"/>
  <c r="I27" i="1" s="1"/>
  <c r="I25" i="1"/>
  <c r="I24" i="1" s="1"/>
  <c r="I22" i="1"/>
  <c r="I21" i="1" s="1"/>
  <c r="I19" i="1"/>
  <c r="I17" i="1"/>
  <c r="I14" i="1"/>
  <c r="I12" i="1"/>
  <c r="J10" i="1" l="1"/>
  <c r="J9" i="1" s="1"/>
  <c r="K268" i="1"/>
  <c r="L268" i="1" s="1"/>
  <c r="L132" i="1"/>
  <c r="L11" i="1"/>
  <c r="I11" i="1"/>
  <c r="I33" i="1"/>
  <c r="I45" i="1"/>
  <c r="I79" i="1"/>
  <c r="I202" i="1"/>
  <c r="I171" i="1" s="1"/>
  <c r="L171" i="1"/>
  <c r="I273" i="1"/>
  <c r="I269" i="1" s="1"/>
  <c r="I268" i="1" s="1"/>
  <c r="I286" i="1"/>
  <c r="I285" i="1" s="1"/>
  <c r="I284" i="1" s="1"/>
  <c r="K263" i="1"/>
  <c r="L263" i="1" s="1"/>
  <c r="I335" i="1"/>
  <c r="I334" i="1" s="1"/>
  <c r="J306" i="1"/>
  <c r="J257" i="1"/>
  <c r="L258" i="1"/>
  <c r="L307" i="1"/>
  <c r="L79" i="1"/>
  <c r="K284" i="1"/>
  <c r="L284" i="1" s="1"/>
  <c r="L334" i="1"/>
  <c r="K306" i="1"/>
  <c r="L240" i="1"/>
  <c r="K239" i="1"/>
  <c r="K170" i="1" s="1"/>
  <c r="K151" i="1"/>
  <c r="L151" i="1" s="1"/>
  <c r="I16" i="1"/>
  <c r="I62" i="1"/>
  <c r="I311" i="1"/>
  <c r="I307" i="1" s="1"/>
  <c r="I240" i="1"/>
  <c r="I239" i="1" s="1"/>
  <c r="I151" i="1"/>
  <c r="I150" i="1" s="1"/>
  <c r="L306" i="1" l="1"/>
  <c r="K262" i="1"/>
  <c r="L262" i="1" s="1"/>
  <c r="L10" i="1"/>
  <c r="J256" i="1"/>
  <c r="L256" i="1" s="1"/>
  <c r="L257" i="1"/>
  <c r="I306" i="1"/>
  <c r="I10" i="1"/>
  <c r="I9" i="1" s="1"/>
  <c r="L170" i="1"/>
  <c r="L239" i="1"/>
  <c r="I170" i="1"/>
  <c r="K150" i="1"/>
  <c r="L150" i="1" l="1"/>
  <c r="K9" i="1"/>
  <c r="I346" i="1"/>
  <c r="K346" i="1"/>
  <c r="J346" i="1"/>
  <c r="L346" i="1" l="1"/>
  <c r="L9" i="1"/>
</calcChain>
</file>

<file path=xl/sharedStrings.xml><?xml version="1.0" encoding="utf-8"?>
<sst xmlns="http://schemas.openxmlformats.org/spreadsheetml/2006/main" count="2302" uniqueCount="253">
  <si>
    <t>Наименование</t>
  </si>
  <si>
    <t>МП</t>
  </si>
  <si>
    <t>ППМП</t>
  </si>
  <si>
    <t>ОМ</t>
  </si>
  <si>
    <t>КВСР</t>
  </si>
  <si>
    <t>НР</t>
  </si>
  <si>
    <t>ВР</t>
  </si>
  <si>
    <t>02</t>
  </si>
  <si>
    <t>0</t>
  </si>
  <si>
    <t>00</t>
  </si>
  <si>
    <t>916</t>
  </si>
  <si>
    <t>04</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</si>
  <si>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</si>
  <si>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</si>
  <si>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</si>
  <si>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</si>
  <si>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</si>
  <si>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</si>
  <si>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</si>
  <si>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</si>
  <si>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</si>
  <si>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</si>
  <si>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</si>
  <si>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Библиотеки</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</si>
  <si>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</si>
  <si>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</si>
  <si>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</si>
  <si>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</si>
  <si>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Музеи и постоянные выставки</t>
  </si>
  <si>
    <t>Спортивно-оздоровительные комплексы и центры</t>
  </si>
  <si>
    <t>Субсидии автономным учреждениям</t>
  </si>
  <si>
    <t>620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</si>
  <si>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</si>
  <si>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</si>
  <si>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Расходы на выплаты персоналу казенных учреждений</t>
  </si>
  <si>
    <t>110</t>
  </si>
  <si>
    <t>03</t>
  </si>
  <si>
    <t>Осуществление передаваемых полномочий по предоставлению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</si>
  <si>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300</t>
  </si>
  <si>
    <t>Социальные выплаты гражданам, кроме публичных нормативных социальных выплат</t>
  </si>
  <si>
    <t>320</t>
  </si>
  <si>
    <t>Публичные нормативные социальные выплаты гражданам</t>
  </si>
  <si>
    <t>310</t>
  </si>
  <si>
    <t>06</t>
  </si>
  <si>
    <t>400</t>
  </si>
  <si>
    <t>Бюджетные инвестиции</t>
  </si>
  <si>
    <t>410</t>
  </si>
  <si>
    <t>Финансовое обеспечение мероприятий районного значения</t>
  </si>
  <si>
    <t>Мероприятия по поддержке детей-сирот</t>
  </si>
  <si>
    <t>003</t>
  </si>
  <si>
    <t>07</t>
  </si>
  <si>
    <t>Дошкольные образовательные организации</t>
  </si>
  <si>
    <t>Общеобразовательные организации</t>
  </si>
  <si>
    <t>05</t>
  </si>
  <si>
    <t>Мероприятия по развитию физической культуры и спорта</t>
  </si>
  <si>
    <t>009</t>
  </si>
  <si>
    <t>500</t>
  </si>
  <si>
    <t>Субвенции</t>
  </si>
  <si>
    <t>530</t>
  </si>
  <si>
    <t>Межбюджетные трансферты</t>
  </si>
  <si>
    <t>Дотации</t>
  </si>
  <si>
    <t>510</t>
  </si>
  <si>
    <t>Поддержка мер по обеспечению сбалансированности бюджетов поселений</t>
  </si>
  <si>
    <t>Иные межбюджетные трансферты</t>
  </si>
  <si>
    <t>540</t>
  </si>
  <si>
    <t>Осуществление отдельных государственных полномочий по первичному воинскому учету на территориях, где отсутствуют военные комиссариаты</t>
  </si>
  <si>
    <t>006</t>
  </si>
  <si>
    <t>Оценка имущества, признание прав и регулирование отношений муниципальной собственности</t>
  </si>
  <si>
    <t>Мероприятия по землеустройству и землепользованию</t>
  </si>
  <si>
    <t>Непрограммная деятельность</t>
  </si>
  <si>
    <t>002</t>
  </si>
  <si>
    <t>870</t>
  </si>
  <si>
    <t>917</t>
  </si>
  <si>
    <t>Обеспечение  предоставления жилых помещений детям - сиротам и детям, оставшимся без попечения родителей, лицам из их числа по договорам найма специализированных жилых помещений</t>
  </si>
  <si>
    <t>Руководство и управление в сфере установленных функций органов местного самоуправления</t>
  </si>
  <si>
    <t>80040</t>
  </si>
  <si>
    <t>80300</t>
  </si>
  <si>
    <t>80310</t>
  </si>
  <si>
    <t>80320</t>
  </si>
  <si>
    <t>S4790</t>
  </si>
  <si>
    <t>80340</t>
  </si>
  <si>
    <t>80720</t>
  </si>
  <si>
    <t>Противодействие злоупотреблению наркотиками и их незаконному обороту</t>
  </si>
  <si>
    <t>81150</t>
  </si>
  <si>
    <t>Мероприятия в сфере пожарной безопасности</t>
  </si>
  <si>
    <t>81140</t>
  </si>
  <si>
    <t>Организация и проведение олимпиад, выставок, конкурсов, конференций и других общественных мероприятий</t>
  </si>
  <si>
    <t>82340</t>
  </si>
  <si>
    <t>82370</t>
  </si>
  <si>
    <t>81660</t>
  </si>
  <si>
    <t>14780</t>
  </si>
  <si>
    <t>80930</t>
  </si>
  <si>
    <t>80900</t>
  </si>
  <si>
    <t>80910</t>
  </si>
  <si>
    <t>83030</t>
  </si>
  <si>
    <t>83020</t>
  </si>
  <si>
    <t>51200</t>
  </si>
  <si>
    <t>Многофункциональные центры предоставления государственных и муниципальных услуг</t>
  </si>
  <si>
    <t>80710</t>
  </si>
  <si>
    <t>51180</t>
  </si>
  <si>
    <t>Единые дежурно-диспетчерские службы</t>
  </si>
  <si>
    <t>80700</t>
  </si>
  <si>
    <t>Совершенствование системы профилактики правонарушений и усиление борьбы с преступностью</t>
  </si>
  <si>
    <t>81130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</si>
  <si>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</si>
  <si>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</si>
  <si>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81630</t>
  </si>
  <si>
    <t>83740</t>
  </si>
  <si>
    <t>17900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</si>
  <si>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</si>
  <si>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83710</t>
  </si>
  <si>
    <t>80450</t>
  </si>
  <si>
    <t>80460</t>
  </si>
  <si>
    <t>84260</t>
  </si>
  <si>
    <t>Дворцы и дома культуры, клубы, выставочные залы</t>
  </si>
  <si>
    <t>80480</t>
  </si>
  <si>
    <t>84270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</si>
  <si>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</si>
  <si>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Мероприятия по работе с семьей, детьми и молодежью</t>
  </si>
  <si>
    <t>82360</t>
  </si>
  <si>
    <t>Мероприятия по развитию культуры</t>
  </si>
  <si>
    <t>82400</t>
  </si>
  <si>
    <t>Выплата муниципальных пенсий (доплат к государственным пенсиям)</t>
  </si>
  <si>
    <t>82450</t>
  </si>
  <si>
    <t>14210</t>
  </si>
  <si>
    <t>82540</t>
  </si>
  <si>
    <t>16710</t>
  </si>
  <si>
    <t>L4970</t>
  </si>
  <si>
    <t>82490</t>
  </si>
  <si>
    <t>81120</t>
  </si>
  <si>
    <t>Профилактика безнадзорности и правонарушений несовершеннолетних</t>
  </si>
  <si>
    <t>80600</t>
  </si>
  <si>
    <t>80050</t>
  </si>
  <si>
    <t>16721</t>
  </si>
  <si>
    <t>16722</t>
  </si>
  <si>
    <t>16723</t>
  </si>
  <si>
    <t>15840</t>
  </si>
  <si>
    <t>Обеспечение деятельности руководителя контрольно-счетного органа муниципального образования и его заместителей</t>
  </si>
  <si>
    <t>Обеспечение деятельности главы местной администрации (исполнительно-распорядительного органа муниципального образования)</t>
  </si>
  <si>
    <t>80020</t>
  </si>
  <si>
    <t>Уплата налогов, сборов и иных обязательных платежей</t>
  </si>
  <si>
    <t>83360</t>
  </si>
  <si>
    <t>Капитальные вложения в объекты государственной (муниципальной) собственности</t>
  </si>
  <si>
    <t>Мероприятия по обеспечению жильем молодых семей</t>
  </si>
  <si>
    <t>S4240</t>
  </si>
  <si>
    <t>L4670</t>
  </si>
  <si>
    <t>12510</t>
  </si>
  <si>
    <t>Условно утвержденные расходы</t>
  </si>
  <si>
    <t>80080</t>
  </si>
  <si>
    <t>Членские взносы некоммерческим организациям</t>
  </si>
  <si>
    <t>81410</t>
  </si>
  <si>
    <t>Развитие и сохранение культурного наследия Погарского района</t>
  </si>
  <si>
    <t>R0820</t>
  </si>
  <si>
    <t>Обеспечение деятельности главы муниципального образования</t>
  </si>
  <si>
    <t>80010</t>
  </si>
  <si>
    <t>к постановлению администрации</t>
  </si>
  <si>
    <t>Погарского района</t>
  </si>
  <si>
    <t>рублей</t>
  </si>
  <si>
    <t>Процент исполнения к уточненной бюджетной росписи</t>
  </si>
  <si>
    <t>S4850</t>
  </si>
  <si>
    <t>Капитальный ремонт кровель муниципальных образовательных организаций Брянской области</t>
  </si>
  <si>
    <t>Приложение 3</t>
  </si>
  <si>
    <t>S4860</t>
  </si>
  <si>
    <t>S4900</t>
  </si>
  <si>
    <t>S4910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</si>
  <si>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</si>
  <si>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70</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</si>
  <si>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</si>
  <si>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</si>
  <si>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Реализация полномочий органов местного самоуправления Погарского района</t>
  </si>
  <si>
    <t>Администрация Погарского района Брянской области</t>
  </si>
  <si>
    <t/>
  </si>
  <si>
    <t>Закупка товаров, работ и услуг для обеспечения государственных (муниципальных) нужд</t>
  </si>
  <si>
    <t>Осуществление отдельных государственных полномочий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</si>
  <si>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Обеспечение сохранности жилых помещений, закрепленных за детьми-сиротами и детьми, оставшимися без попечения родителей</t>
  </si>
  <si>
    <t>Социальное обеспечение и иные выплаты населению</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</si>
  <si>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t>
  </si>
  <si>
    <t>Осуществление отдельных государственных полномочий в области охраны труда и уведомительной регистрации территориальных соглашений коллективных договоров</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</si>
  <si>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</si>
  <si>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</si>
  <si>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Организация и содержание мест захоронения твердых бытовых отходов</t>
  </si>
  <si>
    <t>Оказание поддержки социально ориентированным некоммерческим организациям</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</si>
  <si>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</si>
  <si>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осуществление дорожной деятельности</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</si>
  <si>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</si>
  <si>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A2</t>
  </si>
  <si>
    <t>Обеспечение развития и укрепления материально-технической базы домов культуры в населенных пунктах с числом жителей до 50 тысяч человек</t>
  </si>
  <si>
    <t>S6170</t>
  </si>
  <si>
    <t>Развитие образования Погарского района</t>
  </si>
  <si>
    <t>Управление образования администрации Погарского района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</si>
  <si>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</si>
  <si>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</si>
  <si>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Компенсация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</si>
  <si>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Организации дополнительного образования</t>
  </si>
  <si>
    <t>Учреждения психолого-медико-социального сопровождения</t>
  </si>
  <si>
    <t>Учреждения, обеспечивающие деятельность органов местного самоуправления и муниципальных учреждений</t>
  </si>
  <si>
    <t>Обеспечение функционирования модели персонифицированного финансирования дополнительного образования детей</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</si>
  <si>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</si>
  <si>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Мероприятия по проведению оздоровительной кампании детей</t>
  </si>
  <si>
    <t>Замена оконных блоков муниципальных образовательных организаций Брянской области</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</si>
  <si>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</si>
  <si>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"Точки роста" помещений муниципальных общеобразовательных организаций</t>
  </si>
  <si>
    <t>Повышение безопасности дорожного движения</t>
  </si>
  <si>
    <t>Организация временного трудоустройства несовершеннолетних граждан в возрасте от 14 до 18 лет</t>
  </si>
  <si>
    <t>Развитие физической культуры и спорта в Погарском районе</t>
  </si>
  <si>
    <t>82300</t>
  </si>
  <si>
    <t>Управление муниципальными финансами Погарского района</t>
  </si>
  <si>
    <t>Финансовое управление администрации Погарского района</t>
  </si>
  <si>
    <t>Осуществление отдельных полномочий органов государственной власти Брянской области по расчету и предоставлению дотаций поселениям на выравнивание бюджетной  обеспеченности за счет средств областного бюджета</t>
  </si>
  <si>
    <t>Обеспечение деятельности Комитета по управлению муниципальным имуществом администрации Погарского района</t>
  </si>
  <si>
    <t>Комитет по управлению муниципальным имуществом администрации Погарского района</t>
  </si>
  <si>
    <t>Эксплуатация и содержание имущества, находящегося в муниципальной собственности, арендованного недвижимого имущества</t>
  </si>
  <si>
    <t>Погарский районный Совет народных депутатов</t>
  </si>
  <si>
    <t>Резервные средства</t>
  </si>
  <si>
    <t>Резервный фонд местной администрации</t>
  </si>
  <si>
    <t>Контрольно-счётная палата Погарского района</t>
  </si>
  <si>
    <t>ИТОГО:</t>
  </si>
  <si>
    <t>Утверждено на 2022 год</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</si>
  <si>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</si>
  <si>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</si>
  <si>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</si>
  <si>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</si>
  <si>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</si>
  <si>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</si>
  <si>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81720</t>
  </si>
  <si>
    <t>81830</t>
  </si>
  <si>
    <t>Приобретение специализированной техники для предприятий жилищно-коммунального комплекса</t>
  </si>
  <si>
    <t>630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</si>
  <si>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</si>
  <si>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</si>
  <si>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Обеспечение сохранности автомобильных дорог местного значения и условий безопасности движения по ним</t>
  </si>
  <si>
    <t>Обеспечение жильем тренеров, тренеров-преподавателей учреждений физической культуры и спорта</t>
  </si>
  <si>
    <t>S7620</t>
  </si>
  <si>
    <t>11</t>
  </si>
  <si>
    <t>Государственная поддержка отрасли культуры</t>
  </si>
  <si>
    <t>14721</t>
  </si>
  <si>
    <t>14722</t>
  </si>
  <si>
    <t>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</si>
  <si>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</si>
  <si>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</si>
  <si>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Исполнение судебных актов</t>
  </si>
  <si>
    <t>Реализация мероприятий по модернизации школьных систем образования</t>
  </si>
  <si>
    <t>L7500</t>
  </si>
  <si>
    <t>Развитие материально-технической базы муниципальных образовательных организаций в сфере физической культуры и спорта</t>
  </si>
  <si>
    <t>S7670</t>
  </si>
  <si>
    <t>Расходы бюджета по целевым статьям (муниципальным программам и непрограммным направлениям деятельности), группам и подгруппам видов расходов за 1 полугодие 2022 года</t>
  </si>
  <si>
    <t>Уточненная бюджетная роспись за 1 полугодие 2022 года</t>
  </si>
  <si>
    <t>Кассовое исполнение за 1 полугодие 2022 года</t>
  </si>
  <si>
    <t>L5990</t>
  </si>
  <si>
    <t>Подготовка проектов межевания земельных участков и проведение кадастровых работ</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</si>
  <si>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</si>
  <si>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L5190</t>
  </si>
  <si>
    <t>от 25.07.2022г. №447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</si>
</sst>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14" x14ac:knownFonts="1">
    <font>
      <sz val="11"/>
      <color theme="1"/>
      <name val="Calibri"/>
      <family val="2"/>
      <charset val="204"/>
      <scheme val="minor"/>
    </font>
    <font>
      <sz val="10"/>
      <name val="Arial Cyr"/>
      <family val="2"/>
      <charset val="204"/>
    </font>
    <font>
      <sz val="10"/>
      <name val="Arial Cyr"/>
      <charset val="204"/>
    </font>
    <font>
      <sz val="10"/>
      <name val="Times New Roman"/>
      <family val="1"/>
      <charset val="204"/>
    </font>
    <font>
      <sz val="11"/>
      <color theme="1"/>
      <name val="Calibri"/>
      <family val="2"/>
      <scheme val="minor"/>
    </font>
    <font>
      <sz val="10"/>
      <name val="Times New Roman"/>
      <family val="1"/>
      <charset val="204"/>
    </font>
    <font>
      <b/>
      <sz val="12"/>
      <name val="Times New Roman"/>
      <family val="1"/>
      <charset val="204"/>
    </font>
    <font>
      <sz val="12"/>
      <name val="Times New Roman"/>
      <family val="1"/>
      <charset val="204"/>
    </font>
    <font>
      <b/>
      <sz val="14"/>
      <name val="Times New Roman"/>
      <family val="1"/>
      <charset val="204"/>
    </font>
    <font>
      <sz val="10"/>
      <color rgb="FF000000"/>
      <name val="Times New Roman"/>
    </font>
    <font>
      <b/>
      <sz val="12"/>
      <color rgb="FF000000"/>
      <name val="Times New Roman"/>
      <family val="1"/>
      <charset val="204"/>
    </font>
    <font>
      <sz val="12"/>
      <color rgb="FF000000"/>
      <name val="Times New Roman"/>
      <family val="1"/>
      <charset val="204"/>
    </font>
    <font>
      <b/>
      <sz val="10"/>
      <color rgb="FF000000"/>
      <name val="Arial Cyr"/>
    </font>
    <font>
      <b/>
      <sz val="10"/>
      <name val="Arial Cyr"/>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10">
    <xf numFmtId="0" fontId="0" fillId="0" borderId="0"/>
    <xf numFmtId="0" fontId="1" fillId="0" borderId="0"/>
    <xf numFmtId="0" fontId="2" fillId="0" borderId="0"/>
    <xf numFmtId="164" fontId="2" fillId="0" borderId="0" applyFont="0" applyFill="0" applyBorder="0" applyAlignment="0" applyProtection="0"/>
    <xf numFmtId="0" fontId="4" fillId="0" borderId="0"/>
    <xf numFmtId="0" fontId="5" fillId="0" borderId="0"/>
    <xf numFmtId="0" fontId="2" fillId="0" borderId="0"/>
    <xf numFmtId="0" fontId="2" fillId="0" borderId="0"/>
    <xf numFmtId="0" fontId="9" fillId="0" borderId="0">
      <alignment vertical="top" wrapText="1"/>
    </xf>
    <xf numFmtId="0" fontId="12" fillId="0" borderId="3">
      <alignment vertical="top" wrapText="1"/>
    </xf>
  </cellStyleXfs>
  <cellXfs count="32">
    <xf numFmtId="0" fontId="0" fillId="0" borderId="0" xfId="0"/>
    <xf numFmtId="0" fontId="3" fillId="0" borderId="0" xfId="2" applyFont="1" applyFill="1" applyAlignment="1">
      <alignment vertical="center"/>
    </xf>
    <xf numFmtId="0" fontId="3" fillId="0" borderId="0" xfId="2" applyFont="1" applyFill="1" applyAlignment="1">
      <alignment horizontal="right" vertical="center"/>
    </xf>
    <xf numFmtId="0" fontId="7" fillId="0" borderId="0" xfId="2" applyFont="1" applyFill="1" applyAlignment="1">
      <alignment vertical="center"/>
    </xf>
    <xf numFmtId="4" fontId="10" fillId="0" borderId="3" xfId="8" applyNumberFormat="1" applyFont="1" applyFill="1" applyBorder="1" applyAlignment="1">
      <alignment horizontal="right" vertical="center" wrapText="1"/>
    </xf>
    <xf numFmtId="4" fontId="11" fillId="0" borderId="3" xfId="8" applyNumberFormat="1" applyFont="1" applyFill="1" applyBorder="1" applyAlignment="1">
      <alignment horizontal="right" vertical="center" wrapText="1"/>
    </xf>
    <xf numFmtId="4" fontId="3" fillId="0" borderId="0" xfId="2" applyNumberFormat="1" applyFont="1" applyFill="1" applyAlignment="1">
      <alignment vertical="center"/>
    </xf>
    <xf numFmtId="0" fontId="6" fillId="0" borderId="0" xfId="0" applyFont="1" applyFill="1" applyAlignment="1">
      <alignment wrapText="1"/>
    </xf>
    <xf numFmtId="0" fontId="3" fillId="0" borderId="0" xfId="2" applyFont="1" applyFill="1" applyBorder="1" applyAlignment="1">
      <alignment vertical="center"/>
    </xf>
    <xf numFmtId="0" fontId="10" fillId="0" borderId="3" xfId="2" applyFont="1" applyFill="1" applyBorder="1" applyAlignment="1">
      <alignment horizontal="left" vertical="center" wrapText="1"/>
    </xf>
    <xf numFmtId="0" fontId="10" fillId="0" borderId="3" xfId="2" applyFont="1" applyFill="1" applyBorder="1" applyAlignment="1">
      <alignment horizontal="center" vertical="center" wrapText="1"/>
    </xf>
    <xf numFmtId="0" fontId="2" fillId="0" borderId="3" xfId="2" applyFill="1" applyBorder="1" applyAlignment="1">
      <alignment vertical="top" wrapText="1"/>
    </xf>
    <xf numFmtId="4" fontId="10" fillId="0" borderId="3" xfId="2" applyNumberFormat="1" applyFont="1" applyFill="1" applyBorder="1" applyAlignment="1">
      <alignment horizontal="right" vertical="center" wrapText="1"/>
    </xf>
    <xf numFmtId="0" fontId="10" fillId="0" borderId="3" xfId="2" applyFont="1" applyFill="1" applyBorder="1" applyAlignment="1">
      <alignment vertical="top" wrapText="1"/>
    </xf>
    <xf numFmtId="0" fontId="11" fillId="0" borderId="3" xfId="2" applyFont="1" applyFill="1" applyBorder="1" applyAlignment="1">
      <alignment horizontal="left" vertical="center" wrapText="1"/>
    </xf>
    <xf numFmtId="0" fontId="11" fillId="0" borderId="3" xfId="2" applyFont="1" applyFill="1" applyBorder="1" applyAlignment="1">
      <alignment horizontal="center" vertical="center" wrapText="1"/>
    </xf>
    <xf numFmtId="0" fontId="11" fillId="0" borderId="3" xfId="2" applyFont="1" applyFill="1" applyBorder="1" applyAlignment="1">
      <alignment vertical="top" wrapText="1"/>
    </xf>
    <xf numFmtId="4" fontId="11" fillId="0" borderId="3" xfId="2" applyNumberFormat="1" applyFont="1" applyFill="1" applyBorder="1" applyAlignment="1">
      <alignment horizontal="right" vertical="center" wrapText="1"/>
    </xf>
    <xf numFmtId="0" fontId="11" fillId="0" borderId="3" xfId="9" applyFont="1" applyFill="1">
      <alignment vertical="top" wrapText="1"/>
    </xf>
    <xf numFmtId="0" fontId="13" fillId="0" borderId="3" xfId="2" applyFont="1" applyFill="1" applyBorder="1" applyAlignment="1">
      <alignment vertical="top" wrapText="1"/>
    </xf>
    <xf numFmtId="0" fontId="11" fillId="0" borderId="3" xfId="2" applyFont="1" applyFill="1" applyBorder="1" applyAlignment="1">
      <alignment horizontal="center" vertical="top" wrapText="1"/>
    </xf>
    <xf numFmtId="49" fontId="11" fillId="0" borderId="3" xfId="2" applyNumberFormat="1" applyFont="1" applyFill="1" applyBorder="1" applyAlignment="1">
      <alignment horizontal="center" vertical="center" wrapText="1"/>
    </xf>
    <xf numFmtId="49" fontId="11" fillId="0" borderId="3" xfId="2" applyNumberFormat="1" applyFont="1" applyFill="1" applyBorder="1" applyAlignment="1">
      <alignment horizontal="right" vertical="center" wrapText="1"/>
    </xf>
    <xf numFmtId="0" fontId="10" fillId="0" borderId="3" xfId="9" applyFont="1" applyFill="1">
      <alignment vertical="top" wrapText="1"/>
    </xf>
    <xf numFmtId="0" fontId="10" fillId="0" borderId="3" xfId="2" applyFont="1" applyFill="1" applyBorder="1" applyAlignment="1">
      <alignment vertical="center" wrapText="1"/>
    </xf>
    <xf numFmtId="49" fontId="3" fillId="0" borderId="1" xfId="2" applyNumberFormat="1" applyFont="1" applyFill="1" applyBorder="1" applyAlignment="1">
      <alignment horizontal="center" vertical="center" wrapText="1" shrinkToFit="1"/>
    </xf>
    <xf numFmtId="49" fontId="3" fillId="0" borderId="2" xfId="2" applyNumberFormat="1" applyFont="1" applyFill="1" applyBorder="1" applyAlignment="1">
      <alignment horizontal="center" vertical="center" wrapText="1" shrinkToFit="1"/>
    </xf>
    <xf numFmtId="0" fontId="3" fillId="0" borderId="1" xfId="2" applyFont="1" applyFill="1" applyBorder="1" applyAlignment="1">
      <alignment horizontal="center" vertical="center" shrinkToFit="1"/>
    </xf>
    <xf numFmtId="0" fontId="3" fillId="0" borderId="2" xfId="2" applyFont="1" applyFill="1" applyBorder="1" applyAlignment="1">
      <alignment horizontal="center" vertical="center" shrinkToFit="1"/>
    </xf>
    <xf numFmtId="0" fontId="8" fillId="0" borderId="0" xfId="0" applyFont="1" applyFill="1" applyAlignment="1">
      <alignment horizontal="center" wrapText="1"/>
    </xf>
    <xf numFmtId="0" fontId="3" fillId="0" borderId="1" xfId="2" applyFont="1" applyFill="1" applyBorder="1" applyAlignment="1">
      <alignment horizontal="center" vertical="center" wrapText="1"/>
    </xf>
    <xf numFmtId="0" fontId="3" fillId="0" borderId="2" xfId="2" applyFont="1" applyFill="1" applyBorder="1" applyAlignment="1">
      <alignment horizontal="center" vertical="center" wrapText="1"/>
    </xf>
  </cellXfs>
  <cellStyles count="10">
    <cellStyle name="xl32" xfId="9" xr:uid="{00000000-0005-0000-0000-000000000000}"/>
    <cellStyle name="Обычный" xfId="0" builtinId="0"/>
    <cellStyle name="Обычный 2" xfId="2" xr:uid="{00000000-0005-0000-0000-000002000000}"/>
    <cellStyle name="Обычный 2 2" xfId="1" xr:uid="{00000000-0005-0000-0000-000003000000}"/>
    <cellStyle name="Обычный 2 3" xfId="7" xr:uid="{00000000-0005-0000-0000-000004000000}"/>
    <cellStyle name="Обычный 3" xfId="4" xr:uid="{00000000-0005-0000-0000-000005000000}"/>
    <cellStyle name="Обычный 4" xfId="5" xr:uid="{00000000-0005-0000-0000-000006000000}"/>
    <cellStyle name="Обычный 5" xfId="6" xr:uid="{00000000-0005-0000-0000-000007000000}"/>
    <cellStyle name="Обычный 7" xfId="8" xr:uid="{00000000-0005-0000-0000-000008000000}"/>
    <cellStyle name="Финансовый 2" xfId="3"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48"/>
  <sheetViews>
    <sheetView showGridLines="0" showZeros="0" tabSelected="1" view="pageBreakPreview" topLeftCell="B1" zoomScale="80" zoomScaleNormal="80" zoomScaleSheetLayoutView="80" workbookViewId="0">
      <selection activeCell="P11" sqref="P11"/>
    </sheetView>
  </sheetViews>
  <sheetFormatPr defaultRowHeight="12.75" x14ac:dyDescent="0.25"/>
  <cols>
    <col min="1" max="1" width="0" style="1" hidden="1" customWidth="1"/>
    <col min="2" max="2" width="51.7109375" style="1" customWidth="1"/>
    <col min="3" max="3" width="5.42578125" style="1" customWidth="1"/>
    <col min="4" max="4" width="7.42578125" style="1" customWidth="1"/>
    <col min="5" max="5" width="5" style="1" customWidth="1"/>
    <col min="6" max="6" width="6.28515625" style="1" customWidth="1"/>
    <col min="7" max="7" width="15.7109375" style="1" customWidth="1"/>
    <col min="8" max="8" width="5.42578125" style="1" customWidth="1"/>
    <col min="9" max="9" width="16.5703125" style="1" customWidth="1"/>
    <col min="10" max="11" width="19.28515625" style="1" customWidth="1"/>
    <col min="12" max="12" width="15.85546875" style="1" customWidth="1"/>
    <col min="13" max="13" width="9.140625" style="1"/>
    <col min="14" max="14" width="12.42578125" style="1" bestFit="1" customWidth="1"/>
    <col min="15" max="15" width="12.5703125" style="1" customWidth="1"/>
    <col min="16" max="190" width="9.140625" style="1"/>
    <col min="191" max="191" width="0" style="1" hidden="1" customWidth="1"/>
    <col min="192" max="192" width="45.42578125" style="1" customWidth="1"/>
    <col min="193" max="193" width="4.42578125" style="1" customWidth="1"/>
    <col min="194" max="195" width="6.42578125" style="1" customWidth="1"/>
    <col min="196" max="196" width="6.28515625" style="1" customWidth="1"/>
    <col min="197" max="198" width="0" style="1" hidden="1" customWidth="1"/>
    <col min="199" max="199" width="7.7109375" style="1" customWidth="1"/>
    <col min="200" max="200" width="5.42578125" style="1" customWidth="1"/>
    <col min="201" max="201" width="17.140625" style="1" customWidth="1"/>
    <col min="202" max="202" width="0" style="1" hidden="1" customWidth="1"/>
    <col min="203" max="446" width="9.140625" style="1"/>
    <col min="447" max="447" width="0" style="1" hidden="1" customWidth="1"/>
    <col min="448" max="448" width="45.42578125" style="1" customWidth="1"/>
    <col min="449" max="449" width="4.42578125" style="1" customWidth="1"/>
    <col min="450" max="451" width="6.42578125" style="1" customWidth="1"/>
    <col min="452" max="452" width="6.28515625" style="1" customWidth="1"/>
    <col min="453" max="454" width="0" style="1" hidden="1" customWidth="1"/>
    <col min="455" max="455" width="7.7109375" style="1" customWidth="1"/>
    <col min="456" max="456" width="5.42578125" style="1" customWidth="1"/>
    <col min="457" max="457" width="17.140625" style="1" customWidth="1"/>
    <col min="458" max="458" width="0" style="1" hidden="1" customWidth="1"/>
    <col min="459" max="702" width="9.140625" style="1"/>
    <col min="703" max="703" width="0" style="1" hidden="1" customWidth="1"/>
    <col min="704" max="704" width="45.42578125" style="1" customWidth="1"/>
    <col min="705" max="705" width="4.42578125" style="1" customWidth="1"/>
    <col min="706" max="707" width="6.42578125" style="1" customWidth="1"/>
    <col min="708" max="708" width="6.28515625" style="1" customWidth="1"/>
    <col min="709" max="710" width="0" style="1" hidden="1" customWidth="1"/>
    <col min="711" max="711" width="7.7109375" style="1" customWidth="1"/>
    <col min="712" max="712" width="5.42578125" style="1" customWidth="1"/>
    <col min="713" max="713" width="17.140625" style="1" customWidth="1"/>
    <col min="714" max="714" width="0" style="1" hidden="1" customWidth="1"/>
    <col min="715" max="958" width="9.140625" style="1"/>
    <col min="959" max="959" width="0" style="1" hidden="1" customWidth="1"/>
    <col min="960" max="960" width="45.42578125" style="1" customWidth="1"/>
    <col min="961" max="961" width="4.42578125" style="1" customWidth="1"/>
    <col min="962" max="963" width="6.42578125" style="1" customWidth="1"/>
    <col min="964" max="964" width="6.28515625" style="1" customWidth="1"/>
    <col min="965" max="966" width="0" style="1" hidden="1" customWidth="1"/>
    <col min="967" max="967" width="7.7109375" style="1" customWidth="1"/>
    <col min="968" max="968" width="5.42578125" style="1" customWidth="1"/>
    <col min="969" max="969" width="17.140625" style="1" customWidth="1"/>
    <col min="970" max="970" width="0" style="1" hidden="1" customWidth="1"/>
    <col min="971" max="1214" width="9.140625" style="1"/>
    <col min="1215" max="1215" width="0" style="1" hidden="1" customWidth="1"/>
    <col min="1216" max="1216" width="45.42578125" style="1" customWidth="1"/>
    <col min="1217" max="1217" width="4.42578125" style="1" customWidth="1"/>
    <col min="1218" max="1219" width="6.42578125" style="1" customWidth="1"/>
    <col min="1220" max="1220" width="6.28515625" style="1" customWidth="1"/>
    <col min="1221" max="1222" width="0" style="1" hidden="1" customWidth="1"/>
    <col min="1223" max="1223" width="7.7109375" style="1" customWidth="1"/>
    <col min="1224" max="1224" width="5.42578125" style="1" customWidth="1"/>
    <col min="1225" max="1225" width="17.140625" style="1" customWidth="1"/>
    <col min="1226" max="1226" width="0" style="1" hidden="1" customWidth="1"/>
    <col min="1227" max="1470" width="9.140625" style="1"/>
    <col min="1471" max="1471" width="0" style="1" hidden="1" customWidth="1"/>
    <col min="1472" max="1472" width="45.42578125" style="1" customWidth="1"/>
    <col min="1473" max="1473" width="4.42578125" style="1" customWidth="1"/>
    <col min="1474" max="1475" width="6.42578125" style="1" customWidth="1"/>
    <col min="1476" max="1476" width="6.28515625" style="1" customWidth="1"/>
    <col min="1477" max="1478" width="0" style="1" hidden="1" customWidth="1"/>
    <col min="1479" max="1479" width="7.7109375" style="1" customWidth="1"/>
    <col min="1480" max="1480" width="5.42578125" style="1" customWidth="1"/>
    <col min="1481" max="1481" width="17.140625" style="1" customWidth="1"/>
    <col min="1482" max="1482" width="0" style="1" hidden="1" customWidth="1"/>
    <col min="1483" max="1726" width="9.140625" style="1"/>
    <col min="1727" max="1727" width="0" style="1" hidden="1" customWidth="1"/>
    <col min="1728" max="1728" width="45.42578125" style="1" customWidth="1"/>
    <col min="1729" max="1729" width="4.42578125" style="1" customWidth="1"/>
    <col min="1730" max="1731" width="6.42578125" style="1" customWidth="1"/>
    <col min="1732" max="1732" width="6.28515625" style="1" customWidth="1"/>
    <col min="1733" max="1734" width="0" style="1" hidden="1" customWidth="1"/>
    <col min="1735" max="1735" width="7.7109375" style="1" customWidth="1"/>
    <col min="1736" max="1736" width="5.42578125" style="1" customWidth="1"/>
    <col min="1737" max="1737" width="17.140625" style="1" customWidth="1"/>
    <col min="1738" max="1738" width="0" style="1" hidden="1" customWidth="1"/>
    <col min="1739" max="1982" width="9.140625" style="1"/>
    <col min="1983" max="1983" width="0" style="1" hidden="1" customWidth="1"/>
    <col min="1984" max="1984" width="45.42578125" style="1" customWidth="1"/>
    <col min="1985" max="1985" width="4.42578125" style="1" customWidth="1"/>
    <col min="1986" max="1987" width="6.42578125" style="1" customWidth="1"/>
    <col min="1988" max="1988" width="6.28515625" style="1" customWidth="1"/>
    <col min="1989" max="1990" width="0" style="1" hidden="1" customWidth="1"/>
    <col min="1991" max="1991" width="7.7109375" style="1" customWidth="1"/>
    <col min="1992" max="1992" width="5.42578125" style="1" customWidth="1"/>
    <col min="1993" max="1993" width="17.140625" style="1" customWidth="1"/>
    <col min="1994" max="1994" width="0" style="1" hidden="1" customWidth="1"/>
    <col min="1995" max="2238" width="9.140625" style="1"/>
    <col min="2239" max="2239" width="0" style="1" hidden="1" customWidth="1"/>
    <col min="2240" max="2240" width="45.42578125" style="1" customWidth="1"/>
    <col min="2241" max="2241" width="4.42578125" style="1" customWidth="1"/>
    <col min="2242" max="2243" width="6.42578125" style="1" customWidth="1"/>
    <col min="2244" max="2244" width="6.28515625" style="1" customWidth="1"/>
    <col min="2245" max="2246" width="0" style="1" hidden="1" customWidth="1"/>
    <col min="2247" max="2247" width="7.7109375" style="1" customWidth="1"/>
    <col min="2248" max="2248" width="5.42578125" style="1" customWidth="1"/>
    <col min="2249" max="2249" width="17.140625" style="1" customWidth="1"/>
    <col min="2250" max="2250" width="0" style="1" hidden="1" customWidth="1"/>
    <col min="2251" max="2494" width="9.140625" style="1"/>
    <col min="2495" max="2495" width="0" style="1" hidden="1" customWidth="1"/>
    <col min="2496" max="2496" width="45.42578125" style="1" customWidth="1"/>
    <col min="2497" max="2497" width="4.42578125" style="1" customWidth="1"/>
    <col min="2498" max="2499" width="6.42578125" style="1" customWidth="1"/>
    <col min="2500" max="2500" width="6.28515625" style="1" customWidth="1"/>
    <col min="2501" max="2502" width="0" style="1" hidden="1" customWidth="1"/>
    <col min="2503" max="2503" width="7.7109375" style="1" customWidth="1"/>
    <col min="2504" max="2504" width="5.42578125" style="1" customWidth="1"/>
    <col min="2505" max="2505" width="17.140625" style="1" customWidth="1"/>
    <col min="2506" max="2506" width="0" style="1" hidden="1" customWidth="1"/>
    <col min="2507" max="2750" width="9.140625" style="1"/>
    <col min="2751" max="2751" width="0" style="1" hidden="1" customWidth="1"/>
    <col min="2752" max="2752" width="45.42578125" style="1" customWidth="1"/>
    <col min="2753" max="2753" width="4.42578125" style="1" customWidth="1"/>
    <col min="2754" max="2755" width="6.42578125" style="1" customWidth="1"/>
    <col min="2756" max="2756" width="6.28515625" style="1" customWidth="1"/>
    <col min="2757" max="2758" width="0" style="1" hidden="1" customWidth="1"/>
    <col min="2759" max="2759" width="7.7109375" style="1" customWidth="1"/>
    <col min="2760" max="2760" width="5.42578125" style="1" customWidth="1"/>
    <col min="2761" max="2761" width="17.140625" style="1" customWidth="1"/>
    <col min="2762" max="2762" width="0" style="1" hidden="1" customWidth="1"/>
    <col min="2763" max="3006" width="9.140625" style="1"/>
    <col min="3007" max="3007" width="0" style="1" hidden="1" customWidth="1"/>
    <col min="3008" max="3008" width="45.42578125" style="1" customWidth="1"/>
    <col min="3009" max="3009" width="4.42578125" style="1" customWidth="1"/>
    <col min="3010" max="3011" width="6.42578125" style="1" customWidth="1"/>
    <col min="3012" max="3012" width="6.28515625" style="1" customWidth="1"/>
    <col min="3013" max="3014" width="0" style="1" hidden="1" customWidth="1"/>
    <col min="3015" max="3015" width="7.7109375" style="1" customWidth="1"/>
    <col min="3016" max="3016" width="5.42578125" style="1" customWidth="1"/>
    <col min="3017" max="3017" width="17.140625" style="1" customWidth="1"/>
    <col min="3018" max="3018" width="0" style="1" hidden="1" customWidth="1"/>
    <col min="3019" max="3262" width="9.140625" style="1"/>
    <col min="3263" max="3263" width="0" style="1" hidden="1" customWidth="1"/>
    <col min="3264" max="3264" width="45.42578125" style="1" customWidth="1"/>
    <col min="3265" max="3265" width="4.42578125" style="1" customWidth="1"/>
    <col min="3266" max="3267" width="6.42578125" style="1" customWidth="1"/>
    <col min="3268" max="3268" width="6.28515625" style="1" customWidth="1"/>
    <col min="3269" max="3270" width="0" style="1" hidden="1" customWidth="1"/>
    <col min="3271" max="3271" width="7.7109375" style="1" customWidth="1"/>
    <col min="3272" max="3272" width="5.42578125" style="1" customWidth="1"/>
    <col min="3273" max="3273" width="17.140625" style="1" customWidth="1"/>
    <col min="3274" max="3274" width="0" style="1" hidden="1" customWidth="1"/>
    <col min="3275" max="3518" width="9.140625" style="1"/>
    <col min="3519" max="3519" width="0" style="1" hidden="1" customWidth="1"/>
    <col min="3520" max="3520" width="45.42578125" style="1" customWidth="1"/>
    <col min="3521" max="3521" width="4.42578125" style="1" customWidth="1"/>
    <col min="3522" max="3523" width="6.42578125" style="1" customWidth="1"/>
    <col min="3524" max="3524" width="6.28515625" style="1" customWidth="1"/>
    <col min="3525" max="3526" width="0" style="1" hidden="1" customWidth="1"/>
    <col min="3527" max="3527" width="7.7109375" style="1" customWidth="1"/>
    <col min="3528" max="3528" width="5.42578125" style="1" customWidth="1"/>
    <col min="3529" max="3529" width="17.140625" style="1" customWidth="1"/>
    <col min="3530" max="3530" width="0" style="1" hidden="1" customWidth="1"/>
    <col min="3531" max="3774" width="9.140625" style="1"/>
    <col min="3775" max="3775" width="0" style="1" hidden="1" customWidth="1"/>
    <col min="3776" max="3776" width="45.42578125" style="1" customWidth="1"/>
    <col min="3777" max="3777" width="4.42578125" style="1" customWidth="1"/>
    <col min="3778" max="3779" width="6.42578125" style="1" customWidth="1"/>
    <col min="3780" max="3780" width="6.28515625" style="1" customWidth="1"/>
    <col min="3781" max="3782" width="0" style="1" hidden="1" customWidth="1"/>
    <col min="3783" max="3783" width="7.7109375" style="1" customWidth="1"/>
    <col min="3784" max="3784" width="5.42578125" style="1" customWidth="1"/>
    <col min="3785" max="3785" width="17.140625" style="1" customWidth="1"/>
    <col min="3786" max="3786" width="0" style="1" hidden="1" customWidth="1"/>
    <col min="3787" max="4030" width="9.140625" style="1"/>
    <col min="4031" max="4031" width="0" style="1" hidden="1" customWidth="1"/>
    <col min="4032" max="4032" width="45.42578125" style="1" customWidth="1"/>
    <col min="4033" max="4033" width="4.42578125" style="1" customWidth="1"/>
    <col min="4034" max="4035" width="6.42578125" style="1" customWidth="1"/>
    <col min="4036" max="4036" width="6.28515625" style="1" customWidth="1"/>
    <col min="4037" max="4038" width="0" style="1" hidden="1" customWidth="1"/>
    <col min="4039" max="4039" width="7.7109375" style="1" customWidth="1"/>
    <col min="4040" max="4040" width="5.42578125" style="1" customWidth="1"/>
    <col min="4041" max="4041" width="17.140625" style="1" customWidth="1"/>
    <col min="4042" max="4042" width="0" style="1" hidden="1" customWidth="1"/>
    <col min="4043" max="4286" width="9.140625" style="1"/>
    <col min="4287" max="4287" width="0" style="1" hidden="1" customWidth="1"/>
    <col min="4288" max="4288" width="45.42578125" style="1" customWidth="1"/>
    <col min="4289" max="4289" width="4.42578125" style="1" customWidth="1"/>
    <col min="4290" max="4291" width="6.42578125" style="1" customWidth="1"/>
    <col min="4292" max="4292" width="6.28515625" style="1" customWidth="1"/>
    <col min="4293" max="4294" width="0" style="1" hidden="1" customWidth="1"/>
    <col min="4295" max="4295" width="7.7109375" style="1" customWidth="1"/>
    <col min="4296" max="4296" width="5.42578125" style="1" customWidth="1"/>
    <col min="4297" max="4297" width="17.140625" style="1" customWidth="1"/>
    <col min="4298" max="4298" width="0" style="1" hidden="1" customWidth="1"/>
    <col min="4299" max="4542" width="9.140625" style="1"/>
    <col min="4543" max="4543" width="0" style="1" hidden="1" customWidth="1"/>
    <col min="4544" max="4544" width="45.42578125" style="1" customWidth="1"/>
    <col min="4545" max="4545" width="4.42578125" style="1" customWidth="1"/>
    <col min="4546" max="4547" width="6.42578125" style="1" customWidth="1"/>
    <col min="4548" max="4548" width="6.28515625" style="1" customWidth="1"/>
    <col min="4549" max="4550" width="0" style="1" hidden="1" customWidth="1"/>
    <col min="4551" max="4551" width="7.7109375" style="1" customWidth="1"/>
    <col min="4552" max="4552" width="5.42578125" style="1" customWidth="1"/>
    <col min="4553" max="4553" width="17.140625" style="1" customWidth="1"/>
    <col min="4554" max="4554" width="0" style="1" hidden="1" customWidth="1"/>
    <col min="4555" max="4798" width="9.140625" style="1"/>
    <col min="4799" max="4799" width="0" style="1" hidden="1" customWidth="1"/>
    <col min="4800" max="4800" width="45.42578125" style="1" customWidth="1"/>
    <col min="4801" max="4801" width="4.42578125" style="1" customWidth="1"/>
    <col min="4802" max="4803" width="6.42578125" style="1" customWidth="1"/>
    <col min="4804" max="4804" width="6.28515625" style="1" customWidth="1"/>
    <col min="4805" max="4806" width="0" style="1" hidden="1" customWidth="1"/>
    <col min="4807" max="4807" width="7.7109375" style="1" customWidth="1"/>
    <col min="4808" max="4808" width="5.42578125" style="1" customWidth="1"/>
    <col min="4809" max="4809" width="17.140625" style="1" customWidth="1"/>
    <col min="4810" max="4810" width="0" style="1" hidden="1" customWidth="1"/>
    <col min="4811" max="5054" width="9.140625" style="1"/>
    <col min="5055" max="5055" width="0" style="1" hidden="1" customWidth="1"/>
    <col min="5056" max="5056" width="45.42578125" style="1" customWidth="1"/>
    <col min="5057" max="5057" width="4.42578125" style="1" customWidth="1"/>
    <col min="5058" max="5059" width="6.42578125" style="1" customWidth="1"/>
    <col min="5060" max="5060" width="6.28515625" style="1" customWidth="1"/>
    <col min="5061" max="5062" width="0" style="1" hidden="1" customWidth="1"/>
    <col min="5063" max="5063" width="7.7109375" style="1" customWidth="1"/>
    <col min="5064" max="5064" width="5.42578125" style="1" customWidth="1"/>
    <col min="5065" max="5065" width="17.140625" style="1" customWidth="1"/>
    <col min="5066" max="5066" width="0" style="1" hidden="1" customWidth="1"/>
    <col min="5067" max="5310" width="9.140625" style="1"/>
    <col min="5311" max="5311" width="0" style="1" hidden="1" customWidth="1"/>
    <col min="5312" max="5312" width="45.42578125" style="1" customWidth="1"/>
    <col min="5313" max="5313" width="4.42578125" style="1" customWidth="1"/>
    <col min="5314" max="5315" width="6.42578125" style="1" customWidth="1"/>
    <col min="5316" max="5316" width="6.28515625" style="1" customWidth="1"/>
    <col min="5317" max="5318" width="0" style="1" hidden="1" customWidth="1"/>
    <col min="5319" max="5319" width="7.7109375" style="1" customWidth="1"/>
    <col min="5320" max="5320" width="5.42578125" style="1" customWidth="1"/>
    <col min="5321" max="5321" width="17.140625" style="1" customWidth="1"/>
    <col min="5322" max="5322" width="0" style="1" hidden="1" customWidth="1"/>
    <col min="5323" max="5566" width="9.140625" style="1"/>
    <col min="5567" max="5567" width="0" style="1" hidden="1" customWidth="1"/>
    <col min="5568" max="5568" width="45.42578125" style="1" customWidth="1"/>
    <col min="5569" max="5569" width="4.42578125" style="1" customWidth="1"/>
    <col min="5570" max="5571" width="6.42578125" style="1" customWidth="1"/>
    <col min="5572" max="5572" width="6.28515625" style="1" customWidth="1"/>
    <col min="5573" max="5574" width="0" style="1" hidden="1" customWidth="1"/>
    <col min="5575" max="5575" width="7.7109375" style="1" customWidth="1"/>
    <col min="5576" max="5576" width="5.42578125" style="1" customWidth="1"/>
    <col min="5577" max="5577" width="17.140625" style="1" customWidth="1"/>
    <col min="5578" max="5578" width="0" style="1" hidden="1" customWidth="1"/>
    <col min="5579" max="5822" width="9.140625" style="1"/>
    <col min="5823" max="5823" width="0" style="1" hidden="1" customWidth="1"/>
    <col min="5824" max="5824" width="45.42578125" style="1" customWidth="1"/>
    <col min="5825" max="5825" width="4.42578125" style="1" customWidth="1"/>
    <col min="5826" max="5827" width="6.42578125" style="1" customWidth="1"/>
    <col min="5828" max="5828" width="6.28515625" style="1" customWidth="1"/>
    <col min="5829" max="5830" width="0" style="1" hidden="1" customWidth="1"/>
    <col min="5831" max="5831" width="7.7109375" style="1" customWidth="1"/>
    <col min="5832" max="5832" width="5.42578125" style="1" customWidth="1"/>
    <col min="5833" max="5833" width="17.140625" style="1" customWidth="1"/>
    <col min="5834" max="5834" width="0" style="1" hidden="1" customWidth="1"/>
    <col min="5835" max="6078" width="9.140625" style="1"/>
    <col min="6079" max="6079" width="0" style="1" hidden="1" customWidth="1"/>
    <col min="6080" max="6080" width="45.42578125" style="1" customWidth="1"/>
    <col min="6081" max="6081" width="4.42578125" style="1" customWidth="1"/>
    <col min="6082" max="6083" width="6.42578125" style="1" customWidth="1"/>
    <col min="6084" max="6084" width="6.28515625" style="1" customWidth="1"/>
    <col min="6085" max="6086" width="0" style="1" hidden="1" customWidth="1"/>
    <col min="6087" max="6087" width="7.7109375" style="1" customWidth="1"/>
    <col min="6088" max="6088" width="5.42578125" style="1" customWidth="1"/>
    <col min="6089" max="6089" width="17.140625" style="1" customWidth="1"/>
    <col min="6090" max="6090" width="0" style="1" hidden="1" customWidth="1"/>
    <col min="6091" max="6334" width="9.140625" style="1"/>
    <col min="6335" max="6335" width="0" style="1" hidden="1" customWidth="1"/>
    <col min="6336" max="6336" width="45.42578125" style="1" customWidth="1"/>
    <col min="6337" max="6337" width="4.42578125" style="1" customWidth="1"/>
    <col min="6338" max="6339" width="6.42578125" style="1" customWidth="1"/>
    <col min="6340" max="6340" width="6.28515625" style="1" customWidth="1"/>
    <col min="6341" max="6342" width="0" style="1" hidden="1" customWidth="1"/>
    <col min="6343" max="6343" width="7.7109375" style="1" customWidth="1"/>
    <col min="6344" max="6344" width="5.42578125" style="1" customWidth="1"/>
    <col min="6345" max="6345" width="17.140625" style="1" customWidth="1"/>
    <col min="6346" max="6346" width="0" style="1" hidden="1" customWidth="1"/>
    <col min="6347" max="6590" width="9.140625" style="1"/>
    <col min="6591" max="6591" width="0" style="1" hidden="1" customWidth="1"/>
    <col min="6592" max="6592" width="45.42578125" style="1" customWidth="1"/>
    <col min="6593" max="6593" width="4.42578125" style="1" customWidth="1"/>
    <col min="6594" max="6595" width="6.42578125" style="1" customWidth="1"/>
    <col min="6596" max="6596" width="6.28515625" style="1" customWidth="1"/>
    <col min="6597" max="6598" width="0" style="1" hidden="1" customWidth="1"/>
    <col min="6599" max="6599" width="7.7109375" style="1" customWidth="1"/>
    <col min="6600" max="6600" width="5.42578125" style="1" customWidth="1"/>
    <col min="6601" max="6601" width="17.140625" style="1" customWidth="1"/>
    <col min="6602" max="6602" width="0" style="1" hidden="1" customWidth="1"/>
    <col min="6603" max="6846" width="9.140625" style="1"/>
    <col min="6847" max="6847" width="0" style="1" hidden="1" customWidth="1"/>
    <col min="6848" max="6848" width="45.42578125" style="1" customWidth="1"/>
    <col min="6849" max="6849" width="4.42578125" style="1" customWidth="1"/>
    <col min="6850" max="6851" width="6.42578125" style="1" customWidth="1"/>
    <col min="6852" max="6852" width="6.28515625" style="1" customWidth="1"/>
    <col min="6853" max="6854" width="0" style="1" hidden="1" customWidth="1"/>
    <col min="6855" max="6855" width="7.7109375" style="1" customWidth="1"/>
    <col min="6856" max="6856" width="5.42578125" style="1" customWidth="1"/>
    <col min="6857" max="6857" width="17.140625" style="1" customWidth="1"/>
    <col min="6858" max="6858" width="0" style="1" hidden="1" customWidth="1"/>
    <col min="6859" max="7102" width="9.140625" style="1"/>
    <col min="7103" max="7103" width="0" style="1" hidden="1" customWidth="1"/>
    <col min="7104" max="7104" width="45.42578125" style="1" customWidth="1"/>
    <col min="7105" max="7105" width="4.42578125" style="1" customWidth="1"/>
    <col min="7106" max="7107" width="6.42578125" style="1" customWidth="1"/>
    <col min="7108" max="7108" width="6.28515625" style="1" customWidth="1"/>
    <col min="7109" max="7110" width="0" style="1" hidden="1" customWidth="1"/>
    <col min="7111" max="7111" width="7.7109375" style="1" customWidth="1"/>
    <col min="7112" max="7112" width="5.42578125" style="1" customWidth="1"/>
    <col min="7113" max="7113" width="17.140625" style="1" customWidth="1"/>
    <col min="7114" max="7114" width="0" style="1" hidden="1" customWidth="1"/>
    <col min="7115" max="7358" width="9.140625" style="1"/>
    <col min="7359" max="7359" width="0" style="1" hidden="1" customWidth="1"/>
    <col min="7360" max="7360" width="45.42578125" style="1" customWidth="1"/>
    <col min="7361" max="7361" width="4.42578125" style="1" customWidth="1"/>
    <col min="7362" max="7363" width="6.42578125" style="1" customWidth="1"/>
    <col min="7364" max="7364" width="6.28515625" style="1" customWidth="1"/>
    <col min="7365" max="7366" width="0" style="1" hidden="1" customWidth="1"/>
    <col min="7367" max="7367" width="7.7109375" style="1" customWidth="1"/>
    <col min="7368" max="7368" width="5.42578125" style="1" customWidth="1"/>
    <col min="7369" max="7369" width="17.140625" style="1" customWidth="1"/>
    <col min="7370" max="7370" width="0" style="1" hidden="1" customWidth="1"/>
    <col min="7371" max="7614" width="9.140625" style="1"/>
    <col min="7615" max="7615" width="0" style="1" hidden="1" customWidth="1"/>
    <col min="7616" max="7616" width="45.42578125" style="1" customWidth="1"/>
    <col min="7617" max="7617" width="4.42578125" style="1" customWidth="1"/>
    <col min="7618" max="7619" width="6.42578125" style="1" customWidth="1"/>
    <col min="7620" max="7620" width="6.28515625" style="1" customWidth="1"/>
    <col min="7621" max="7622" width="0" style="1" hidden="1" customWidth="1"/>
    <col min="7623" max="7623" width="7.7109375" style="1" customWidth="1"/>
    <col min="7624" max="7624" width="5.42578125" style="1" customWidth="1"/>
    <col min="7625" max="7625" width="17.140625" style="1" customWidth="1"/>
    <col min="7626" max="7626" width="0" style="1" hidden="1" customWidth="1"/>
    <col min="7627" max="7870" width="9.140625" style="1"/>
    <col min="7871" max="7871" width="0" style="1" hidden="1" customWidth="1"/>
    <col min="7872" max="7872" width="45.42578125" style="1" customWidth="1"/>
    <col min="7873" max="7873" width="4.42578125" style="1" customWidth="1"/>
    <col min="7874" max="7875" width="6.42578125" style="1" customWidth="1"/>
    <col min="7876" max="7876" width="6.28515625" style="1" customWidth="1"/>
    <col min="7877" max="7878" width="0" style="1" hidden="1" customWidth="1"/>
    <col min="7879" max="7879" width="7.7109375" style="1" customWidth="1"/>
    <col min="7880" max="7880" width="5.42578125" style="1" customWidth="1"/>
    <col min="7881" max="7881" width="17.140625" style="1" customWidth="1"/>
    <col min="7882" max="7882" width="0" style="1" hidden="1" customWidth="1"/>
    <col min="7883" max="8126" width="9.140625" style="1"/>
    <col min="8127" max="8127" width="0" style="1" hidden="1" customWidth="1"/>
    <col min="8128" max="8128" width="45.42578125" style="1" customWidth="1"/>
    <col min="8129" max="8129" width="4.42578125" style="1" customWidth="1"/>
    <col min="8130" max="8131" width="6.42578125" style="1" customWidth="1"/>
    <col min="8132" max="8132" width="6.28515625" style="1" customWidth="1"/>
    <col min="8133" max="8134" width="0" style="1" hidden="1" customWidth="1"/>
    <col min="8135" max="8135" width="7.7109375" style="1" customWidth="1"/>
    <col min="8136" max="8136" width="5.42578125" style="1" customWidth="1"/>
    <col min="8137" max="8137" width="17.140625" style="1" customWidth="1"/>
    <col min="8138" max="8138" width="0" style="1" hidden="1" customWidth="1"/>
    <col min="8139" max="8382" width="9.140625" style="1"/>
    <col min="8383" max="8383" width="0" style="1" hidden="1" customWidth="1"/>
    <col min="8384" max="8384" width="45.42578125" style="1" customWidth="1"/>
    <col min="8385" max="8385" width="4.42578125" style="1" customWidth="1"/>
    <col min="8386" max="8387" width="6.42578125" style="1" customWidth="1"/>
    <col min="8388" max="8388" width="6.28515625" style="1" customWidth="1"/>
    <col min="8389" max="8390" width="0" style="1" hidden="1" customWidth="1"/>
    <col min="8391" max="8391" width="7.7109375" style="1" customWidth="1"/>
    <col min="8392" max="8392" width="5.42578125" style="1" customWidth="1"/>
    <col min="8393" max="8393" width="17.140625" style="1" customWidth="1"/>
    <col min="8394" max="8394" width="0" style="1" hidden="1" customWidth="1"/>
    <col min="8395" max="8638" width="9.140625" style="1"/>
    <col min="8639" max="8639" width="0" style="1" hidden="1" customWidth="1"/>
    <col min="8640" max="8640" width="45.42578125" style="1" customWidth="1"/>
    <col min="8641" max="8641" width="4.42578125" style="1" customWidth="1"/>
    <col min="8642" max="8643" width="6.42578125" style="1" customWidth="1"/>
    <col min="8644" max="8644" width="6.28515625" style="1" customWidth="1"/>
    <col min="8645" max="8646" width="0" style="1" hidden="1" customWidth="1"/>
    <col min="8647" max="8647" width="7.7109375" style="1" customWidth="1"/>
    <col min="8648" max="8648" width="5.42578125" style="1" customWidth="1"/>
    <col min="8649" max="8649" width="17.140625" style="1" customWidth="1"/>
    <col min="8650" max="8650" width="0" style="1" hidden="1" customWidth="1"/>
    <col min="8651" max="8894" width="9.140625" style="1"/>
    <col min="8895" max="8895" width="0" style="1" hidden="1" customWidth="1"/>
    <col min="8896" max="8896" width="45.42578125" style="1" customWidth="1"/>
    <col min="8897" max="8897" width="4.42578125" style="1" customWidth="1"/>
    <col min="8898" max="8899" width="6.42578125" style="1" customWidth="1"/>
    <col min="8900" max="8900" width="6.28515625" style="1" customWidth="1"/>
    <col min="8901" max="8902" width="0" style="1" hidden="1" customWidth="1"/>
    <col min="8903" max="8903" width="7.7109375" style="1" customWidth="1"/>
    <col min="8904" max="8904" width="5.42578125" style="1" customWidth="1"/>
    <col min="8905" max="8905" width="17.140625" style="1" customWidth="1"/>
    <col min="8906" max="8906" width="0" style="1" hidden="1" customWidth="1"/>
    <col min="8907" max="9150" width="9.140625" style="1"/>
    <col min="9151" max="9151" width="0" style="1" hidden="1" customWidth="1"/>
    <col min="9152" max="9152" width="45.42578125" style="1" customWidth="1"/>
    <col min="9153" max="9153" width="4.42578125" style="1" customWidth="1"/>
    <col min="9154" max="9155" width="6.42578125" style="1" customWidth="1"/>
    <col min="9156" max="9156" width="6.28515625" style="1" customWidth="1"/>
    <col min="9157" max="9158" width="0" style="1" hidden="1" customWidth="1"/>
    <col min="9159" max="9159" width="7.7109375" style="1" customWidth="1"/>
    <col min="9160" max="9160" width="5.42578125" style="1" customWidth="1"/>
    <col min="9161" max="9161" width="17.140625" style="1" customWidth="1"/>
    <col min="9162" max="9162" width="0" style="1" hidden="1" customWidth="1"/>
    <col min="9163" max="9406" width="9.140625" style="1"/>
    <col min="9407" max="9407" width="0" style="1" hidden="1" customWidth="1"/>
    <col min="9408" max="9408" width="45.42578125" style="1" customWidth="1"/>
    <col min="9409" max="9409" width="4.42578125" style="1" customWidth="1"/>
    <col min="9410" max="9411" width="6.42578125" style="1" customWidth="1"/>
    <col min="9412" max="9412" width="6.28515625" style="1" customWidth="1"/>
    <col min="9413" max="9414" width="0" style="1" hidden="1" customWidth="1"/>
    <col min="9415" max="9415" width="7.7109375" style="1" customWidth="1"/>
    <col min="9416" max="9416" width="5.42578125" style="1" customWidth="1"/>
    <col min="9417" max="9417" width="17.140625" style="1" customWidth="1"/>
    <col min="9418" max="9418" width="0" style="1" hidden="1" customWidth="1"/>
    <col min="9419" max="9662" width="9.140625" style="1"/>
    <col min="9663" max="9663" width="0" style="1" hidden="1" customWidth="1"/>
    <col min="9664" max="9664" width="45.42578125" style="1" customWidth="1"/>
    <col min="9665" max="9665" width="4.42578125" style="1" customWidth="1"/>
    <col min="9666" max="9667" width="6.42578125" style="1" customWidth="1"/>
    <col min="9668" max="9668" width="6.28515625" style="1" customWidth="1"/>
    <col min="9669" max="9670" width="0" style="1" hidden="1" customWidth="1"/>
    <col min="9671" max="9671" width="7.7109375" style="1" customWidth="1"/>
    <col min="9672" max="9672" width="5.42578125" style="1" customWidth="1"/>
    <col min="9673" max="9673" width="17.140625" style="1" customWidth="1"/>
    <col min="9674" max="9674" width="0" style="1" hidden="1" customWidth="1"/>
    <col min="9675" max="9918" width="9.140625" style="1"/>
    <col min="9919" max="9919" width="0" style="1" hidden="1" customWidth="1"/>
    <col min="9920" max="9920" width="45.42578125" style="1" customWidth="1"/>
    <col min="9921" max="9921" width="4.42578125" style="1" customWidth="1"/>
    <col min="9922" max="9923" width="6.42578125" style="1" customWidth="1"/>
    <col min="9924" max="9924" width="6.28515625" style="1" customWidth="1"/>
    <col min="9925" max="9926" width="0" style="1" hidden="1" customWidth="1"/>
    <col min="9927" max="9927" width="7.7109375" style="1" customWidth="1"/>
    <col min="9928" max="9928" width="5.42578125" style="1" customWidth="1"/>
    <col min="9929" max="9929" width="17.140625" style="1" customWidth="1"/>
    <col min="9930" max="9930" width="0" style="1" hidden="1" customWidth="1"/>
    <col min="9931" max="10174" width="9.140625" style="1"/>
    <col min="10175" max="10175" width="0" style="1" hidden="1" customWidth="1"/>
    <col min="10176" max="10176" width="45.42578125" style="1" customWidth="1"/>
    <col min="10177" max="10177" width="4.42578125" style="1" customWidth="1"/>
    <col min="10178" max="10179" width="6.42578125" style="1" customWidth="1"/>
    <col min="10180" max="10180" width="6.28515625" style="1" customWidth="1"/>
    <col min="10181" max="10182" width="0" style="1" hidden="1" customWidth="1"/>
    <col min="10183" max="10183" width="7.7109375" style="1" customWidth="1"/>
    <col min="10184" max="10184" width="5.42578125" style="1" customWidth="1"/>
    <col min="10185" max="10185" width="17.140625" style="1" customWidth="1"/>
    <col min="10186" max="10186" width="0" style="1" hidden="1" customWidth="1"/>
    <col min="10187" max="10430" width="9.140625" style="1"/>
    <col min="10431" max="10431" width="0" style="1" hidden="1" customWidth="1"/>
    <col min="10432" max="10432" width="45.42578125" style="1" customWidth="1"/>
    <col min="10433" max="10433" width="4.42578125" style="1" customWidth="1"/>
    <col min="10434" max="10435" width="6.42578125" style="1" customWidth="1"/>
    <col min="10436" max="10436" width="6.28515625" style="1" customWidth="1"/>
    <col min="10437" max="10438" width="0" style="1" hidden="1" customWidth="1"/>
    <col min="10439" max="10439" width="7.7109375" style="1" customWidth="1"/>
    <col min="10440" max="10440" width="5.42578125" style="1" customWidth="1"/>
    <col min="10441" max="10441" width="17.140625" style="1" customWidth="1"/>
    <col min="10442" max="10442" width="0" style="1" hidden="1" customWidth="1"/>
    <col min="10443" max="10686" width="9.140625" style="1"/>
    <col min="10687" max="10687" width="0" style="1" hidden="1" customWidth="1"/>
    <col min="10688" max="10688" width="45.42578125" style="1" customWidth="1"/>
    <col min="10689" max="10689" width="4.42578125" style="1" customWidth="1"/>
    <col min="10690" max="10691" width="6.42578125" style="1" customWidth="1"/>
    <col min="10692" max="10692" width="6.28515625" style="1" customWidth="1"/>
    <col min="10693" max="10694" width="0" style="1" hidden="1" customWidth="1"/>
    <col min="10695" max="10695" width="7.7109375" style="1" customWidth="1"/>
    <col min="10696" max="10696" width="5.42578125" style="1" customWidth="1"/>
    <col min="10697" max="10697" width="17.140625" style="1" customWidth="1"/>
    <col min="10698" max="10698" width="0" style="1" hidden="1" customWidth="1"/>
    <col min="10699" max="10942" width="9.140625" style="1"/>
    <col min="10943" max="10943" width="0" style="1" hidden="1" customWidth="1"/>
    <col min="10944" max="10944" width="45.42578125" style="1" customWidth="1"/>
    <col min="10945" max="10945" width="4.42578125" style="1" customWidth="1"/>
    <col min="10946" max="10947" width="6.42578125" style="1" customWidth="1"/>
    <col min="10948" max="10948" width="6.28515625" style="1" customWidth="1"/>
    <col min="10949" max="10950" width="0" style="1" hidden="1" customWidth="1"/>
    <col min="10951" max="10951" width="7.7109375" style="1" customWidth="1"/>
    <col min="10952" max="10952" width="5.42578125" style="1" customWidth="1"/>
    <col min="10953" max="10953" width="17.140625" style="1" customWidth="1"/>
    <col min="10954" max="10954" width="0" style="1" hidden="1" customWidth="1"/>
    <col min="10955" max="11198" width="9.140625" style="1"/>
    <col min="11199" max="11199" width="0" style="1" hidden="1" customWidth="1"/>
    <col min="11200" max="11200" width="45.42578125" style="1" customWidth="1"/>
    <col min="11201" max="11201" width="4.42578125" style="1" customWidth="1"/>
    <col min="11202" max="11203" width="6.42578125" style="1" customWidth="1"/>
    <col min="11204" max="11204" width="6.28515625" style="1" customWidth="1"/>
    <col min="11205" max="11206" width="0" style="1" hidden="1" customWidth="1"/>
    <col min="11207" max="11207" width="7.7109375" style="1" customWidth="1"/>
    <col min="11208" max="11208" width="5.42578125" style="1" customWidth="1"/>
    <col min="11209" max="11209" width="17.140625" style="1" customWidth="1"/>
    <col min="11210" max="11210" width="0" style="1" hidden="1" customWidth="1"/>
    <col min="11211" max="11454" width="9.140625" style="1"/>
    <col min="11455" max="11455" width="0" style="1" hidden="1" customWidth="1"/>
    <col min="11456" max="11456" width="45.42578125" style="1" customWidth="1"/>
    <col min="11457" max="11457" width="4.42578125" style="1" customWidth="1"/>
    <col min="11458" max="11459" width="6.42578125" style="1" customWidth="1"/>
    <col min="11460" max="11460" width="6.28515625" style="1" customWidth="1"/>
    <col min="11461" max="11462" width="0" style="1" hidden="1" customWidth="1"/>
    <col min="11463" max="11463" width="7.7109375" style="1" customWidth="1"/>
    <col min="11464" max="11464" width="5.42578125" style="1" customWidth="1"/>
    <col min="11465" max="11465" width="17.140625" style="1" customWidth="1"/>
    <col min="11466" max="11466" width="0" style="1" hidden="1" customWidth="1"/>
    <col min="11467" max="11710" width="9.140625" style="1"/>
    <col min="11711" max="11711" width="0" style="1" hidden="1" customWidth="1"/>
    <col min="11712" max="11712" width="45.42578125" style="1" customWidth="1"/>
    <col min="11713" max="11713" width="4.42578125" style="1" customWidth="1"/>
    <col min="11714" max="11715" width="6.42578125" style="1" customWidth="1"/>
    <col min="11716" max="11716" width="6.28515625" style="1" customWidth="1"/>
    <col min="11717" max="11718" width="0" style="1" hidden="1" customWidth="1"/>
    <col min="11719" max="11719" width="7.7109375" style="1" customWidth="1"/>
    <col min="11720" max="11720" width="5.42578125" style="1" customWidth="1"/>
    <col min="11721" max="11721" width="17.140625" style="1" customWidth="1"/>
    <col min="11722" max="11722" width="0" style="1" hidden="1" customWidth="1"/>
    <col min="11723" max="11966" width="9.140625" style="1"/>
    <col min="11967" max="11967" width="0" style="1" hidden="1" customWidth="1"/>
    <col min="11968" max="11968" width="45.42578125" style="1" customWidth="1"/>
    <col min="11969" max="11969" width="4.42578125" style="1" customWidth="1"/>
    <col min="11970" max="11971" width="6.42578125" style="1" customWidth="1"/>
    <col min="11972" max="11972" width="6.28515625" style="1" customWidth="1"/>
    <col min="11973" max="11974" width="0" style="1" hidden="1" customWidth="1"/>
    <col min="11975" max="11975" width="7.7109375" style="1" customWidth="1"/>
    <col min="11976" max="11976" width="5.42578125" style="1" customWidth="1"/>
    <col min="11977" max="11977" width="17.140625" style="1" customWidth="1"/>
    <col min="11978" max="11978" width="0" style="1" hidden="1" customWidth="1"/>
    <col min="11979" max="12222" width="9.140625" style="1"/>
    <col min="12223" max="12223" width="0" style="1" hidden="1" customWidth="1"/>
    <col min="12224" max="12224" width="45.42578125" style="1" customWidth="1"/>
    <col min="12225" max="12225" width="4.42578125" style="1" customWidth="1"/>
    <col min="12226" max="12227" width="6.42578125" style="1" customWidth="1"/>
    <col min="12228" max="12228" width="6.28515625" style="1" customWidth="1"/>
    <col min="12229" max="12230" width="0" style="1" hidden="1" customWidth="1"/>
    <col min="12231" max="12231" width="7.7109375" style="1" customWidth="1"/>
    <col min="12232" max="12232" width="5.42578125" style="1" customWidth="1"/>
    <col min="12233" max="12233" width="17.140625" style="1" customWidth="1"/>
    <col min="12234" max="12234" width="0" style="1" hidden="1" customWidth="1"/>
    <col min="12235" max="12478" width="9.140625" style="1"/>
    <col min="12479" max="12479" width="0" style="1" hidden="1" customWidth="1"/>
    <col min="12480" max="12480" width="45.42578125" style="1" customWidth="1"/>
    <col min="12481" max="12481" width="4.42578125" style="1" customWidth="1"/>
    <col min="12482" max="12483" width="6.42578125" style="1" customWidth="1"/>
    <col min="12484" max="12484" width="6.28515625" style="1" customWidth="1"/>
    <col min="12485" max="12486" width="0" style="1" hidden="1" customWidth="1"/>
    <col min="12487" max="12487" width="7.7109375" style="1" customWidth="1"/>
    <col min="12488" max="12488" width="5.42578125" style="1" customWidth="1"/>
    <col min="12489" max="12489" width="17.140625" style="1" customWidth="1"/>
    <col min="12490" max="12490" width="0" style="1" hidden="1" customWidth="1"/>
    <col min="12491" max="12734" width="9.140625" style="1"/>
    <col min="12735" max="12735" width="0" style="1" hidden="1" customWidth="1"/>
    <col min="12736" max="12736" width="45.42578125" style="1" customWidth="1"/>
    <col min="12737" max="12737" width="4.42578125" style="1" customWidth="1"/>
    <col min="12738" max="12739" width="6.42578125" style="1" customWidth="1"/>
    <col min="12740" max="12740" width="6.28515625" style="1" customWidth="1"/>
    <col min="12741" max="12742" width="0" style="1" hidden="1" customWidth="1"/>
    <col min="12743" max="12743" width="7.7109375" style="1" customWidth="1"/>
    <col min="12744" max="12744" width="5.42578125" style="1" customWidth="1"/>
    <col min="12745" max="12745" width="17.140625" style="1" customWidth="1"/>
    <col min="12746" max="12746" width="0" style="1" hidden="1" customWidth="1"/>
    <col min="12747" max="12990" width="9.140625" style="1"/>
    <col min="12991" max="12991" width="0" style="1" hidden="1" customWidth="1"/>
    <col min="12992" max="12992" width="45.42578125" style="1" customWidth="1"/>
    <col min="12993" max="12993" width="4.42578125" style="1" customWidth="1"/>
    <col min="12994" max="12995" width="6.42578125" style="1" customWidth="1"/>
    <col min="12996" max="12996" width="6.28515625" style="1" customWidth="1"/>
    <col min="12997" max="12998" width="0" style="1" hidden="1" customWidth="1"/>
    <col min="12999" max="12999" width="7.7109375" style="1" customWidth="1"/>
    <col min="13000" max="13000" width="5.42578125" style="1" customWidth="1"/>
    <col min="13001" max="13001" width="17.140625" style="1" customWidth="1"/>
    <col min="13002" max="13002" width="0" style="1" hidden="1" customWidth="1"/>
    <col min="13003" max="13246" width="9.140625" style="1"/>
    <col min="13247" max="13247" width="0" style="1" hidden="1" customWidth="1"/>
    <col min="13248" max="13248" width="45.42578125" style="1" customWidth="1"/>
    <col min="13249" max="13249" width="4.42578125" style="1" customWidth="1"/>
    <col min="13250" max="13251" width="6.42578125" style="1" customWidth="1"/>
    <col min="13252" max="13252" width="6.28515625" style="1" customWidth="1"/>
    <col min="13253" max="13254" width="0" style="1" hidden="1" customWidth="1"/>
    <col min="13255" max="13255" width="7.7109375" style="1" customWidth="1"/>
    <col min="13256" max="13256" width="5.42578125" style="1" customWidth="1"/>
    <col min="13257" max="13257" width="17.140625" style="1" customWidth="1"/>
    <col min="13258" max="13258" width="0" style="1" hidden="1" customWidth="1"/>
    <col min="13259" max="13502" width="9.140625" style="1"/>
    <col min="13503" max="13503" width="0" style="1" hidden="1" customWidth="1"/>
    <col min="13504" max="13504" width="45.42578125" style="1" customWidth="1"/>
    <col min="13505" max="13505" width="4.42578125" style="1" customWidth="1"/>
    <col min="13506" max="13507" width="6.42578125" style="1" customWidth="1"/>
    <col min="13508" max="13508" width="6.28515625" style="1" customWidth="1"/>
    <col min="13509" max="13510" width="0" style="1" hidden="1" customWidth="1"/>
    <col min="13511" max="13511" width="7.7109375" style="1" customWidth="1"/>
    <col min="13512" max="13512" width="5.42578125" style="1" customWidth="1"/>
    <col min="13513" max="13513" width="17.140625" style="1" customWidth="1"/>
    <col min="13514" max="13514" width="0" style="1" hidden="1" customWidth="1"/>
    <col min="13515" max="13758" width="9.140625" style="1"/>
    <col min="13759" max="13759" width="0" style="1" hidden="1" customWidth="1"/>
    <col min="13760" max="13760" width="45.42578125" style="1" customWidth="1"/>
    <col min="13761" max="13761" width="4.42578125" style="1" customWidth="1"/>
    <col min="13762" max="13763" width="6.42578125" style="1" customWidth="1"/>
    <col min="13764" max="13764" width="6.28515625" style="1" customWidth="1"/>
    <col min="13765" max="13766" width="0" style="1" hidden="1" customWidth="1"/>
    <col min="13767" max="13767" width="7.7109375" style="1" customWidth="1"/>
    <col min="13768" max="13768" width="5.42578125" style="1" customWidth="1"/>
    <col min="13769" max="13769" width="17.140625" style="1" customWidth="1"/>
    <col min="13770" max="13770" width="0" style="1" hidden="1" customWidth="1"/>
    <col min="13771" max="14014" width="9.140625" style="1"/>
    <col min="14015" max="14015" width="0" style="1" hidden="1" customWidth="1"/>
    <col min="14016" max="14016" width="45.42578125" style="1" customWidth="1"/>
    <col min="14017" max="14017" width="4.42578125" style="1" customWidth="1"/>
    <col min="14018" max="14019" width="6.42578125" style="1" customWidth="1"/>
    <col min="14020" max="14020" width="6.28515625" style="1" customWidth="1"/>
    <col min="14021" max="14022" width="0" style="1" hidden="1" customWidth="1"/>
    <col min="14023" max="14023" width="7.7109375" style="1" customWidth="1"/>
    <col min="14024" max="14024" width="5.42578125" style="1" customWidth="1"/>
    <col min="14025" max="14025" width="17.140625" style="1" customWidth="1"/>
    <col min="14026" max="14026" width="0" style="1" hidden="1" customWidth="1"/>
    <col min="14027" max="14270" width="9.140625" style="1"/>
    <col min="14271" max="14271" width="0" style="1" hidden="1" customWidth="1"/>
    <col min="14272" max="14272" width="45.42578125" style="1" customWidth="1"/>
    <col min="14273" max="14273" width="4.42578125" style="1" customWidth="1"/>
    <col min="14274" max="14275" width="6.42578125" style="1" customWidth="1"/>
    <col min="14276" max="14276" width="6.28515625" style="1" customWidth="1"/>
    <col min="14277" max="14278" width="0" style="1" hidden="1" customWidth="1"/>
    <col min="14279" max="14279" width="7.7109375" style="1" customWidth="1"/>
    <col min="14280" max="14280" width="5.42578125" style="1" customWidth="1"/>
    <col min="14281" max="14281" width="17.140625" style="1" customWidth="1"/>
    <col min="14282" max="14282" width="0" style="1" hidden="1" customWidth="1"/>
    <col min="14283" max="14526" width="9.140625" style="1"/>
    <col min="14527" max="14527" width="0" style="1" hidden="1" customWidth="1"/>
    <col min="14528" max="14528" width="45.42578125" style="1" customWidth="1"/>
    <col min="14529" max="14529" width="4.42578125" style="1" customWidth="1"/>
    <col min="14530" max="14531" width="6.42578125" style="1" customWidth="1"/>
    <col min="14532" max="14532" width="6.28515625" style="1" customWidth="1"/>
    <col min="14533" max="14534" width="0" style="1" hidden="1" customWidth="1"/>
    <col min="14535" max="14535" width="7.7109375" style="1" customWidth="1"/>
    <col min="14536" max="14536" width="5.42578125" style="1" customWidth="1"/>
    <col min="14537" max="14537" width="17.140625" style="1" customWidth="1"/>
    <col min="14538" max="14538" width="0" style="1" hidden="1" customWidth="1"/>
    <col min="14539" max="14782" width="9.140625" style="1"/>
    <col min="14783" max="14783" width="0" style="1" hidden="1" customWidth="1"/>
    <col min="14784" max="14784" width="45.42578125" style="1" customWidth="1"/>
    <col min="14785" max="14785" width="4.42578125" style="1" customWidth="1"/>
    <col min="14786" max="14787" width="6.42578125" style="1" customWidth="1"/>
    <col min="14788" max="14788" width="6.28515625" style="1" customWidth="1"/>
    <col min="14789" max="14790" width="0" style="1" hidden="1" customWidth="1"/>
    <col min="14791" max="14791" width="7.7109375" style="1" customWidth="1"/>
    <col min="14792" max="14792" width="5.42578125" style="1" customWidth="1"/>
    <col min="14793" max="14793" width="17.140625" style="1" customWidth="1"/>
    <col min="14794" max="14794" width="0" style="1" hidden="1" customWidth="1"/>
    <col min="14795" max="15038" width="9.140625" style="1"/>
    <col min="15039" max="15039" width="0" style="1" hidden="1" customWidth="1"/>
    <col min="15040" max="15040" width="45.42578125" style="1" customWidth="1"/>
    <col min="15041" max="15041" width="4.42578125" style="1" customWidth="1"/>
    <col min="15042" max="15043" width="6.42578125" style="1" customWidth="1"/>
    <col min="15044" max="15044" width="6.28515625" style="1" customWidth="1"/>
    <col min="15045" max="15046" width="0" style="1" hidden="1" customWidth="1"/>
    <col min="15047" max="15047" width="7.7109375" style="1" customWidth="1"/>
    <col min="15048" max="15048" width="5.42578125" style="1" customWidth="1"/>
    <col min="15049" max="15049" width="17.140625" style="1" customWidth="1"/>
    <col min="15050" max="15050" width="0" style="1" hidden="1" customWidth="1"/>
    <col min="15051" max="15294" width="9.140625" style="1"/>
    <col min="15295" max="15295" width="0" style="1" hidden="1" customWidth="1"/>
    <col min="15296" max="15296" width="45.42578125" style="1" customWidth="1"/>
    <col min="15297" max="15297" width="4.42578125" style="1" customWidth="1"/>
    <col min="15298" max="15299" width="6.42578125" style="1" customWidth="1"/>
    <col min="15300" max="15300" width="6.28515625" style="1" customWidth="1"/>
    <col min="15301" max="15302" width="0" style="1" hidden="1" customWidth="1"/>
    <col min="15303" max="15303" width="7.7109375" style="1" customWidth="1"/>
    <col min="15304" max="15304" width="5.42578125" style="1" customWidth="1"/>
    <col min="15305" max="15305" width="17.140625" style="1" customWidth="1"/>
    <col min="15306" max="15306" width="0" style="1" hidden="1" customWidth="1"/>
    <col min="15307" max="15550" width="9.140625" style="1"/>
    <col min="15551" max="15551" width="0" style="1" hidden="1" customWidth="1"/>
    <col min="15552" max="15552" width="45.42578125" style="1" customWidth="1"/>
    <col min="15553" max="15553" width="4.42578125" style="1" customWidth="1"/>
    <col min="15554" max="15555" width="6.42578125" style="1" customWidth="1"/>
    <col min="15556" max="15556" width="6.28515625" style="1" customWidth="1"/>
    <col min="15557" max="15558" width="0" style="1" hidden="1" customWidth="1"/>
    <col min="15559" max="15559" width="7.7109375" style="1" customWidth="1"/>
    <col min="15560" max="15560" width="5.42578125" style="1" customWidth="1"/>
    <col min="15561" max="15561" width="17.140625" style="1" customWidth="1"/>
    <col min="15562" max="15562" width="0" style="1" hidden="1" customWidth="1"/>
    <col min="15563" max="15806" width="9.140625" style="1"/>
    <col min="15807" max="15807" width="0" style="1" hidden="1" customWidth="1"/>
    <col min="15808" max="15808" width="45.42578125" style="1" customWidth="1"/>
    <col min="15809" max="15809" width="4.42578125" style="1" customWidth="1"/>
    <col min="15810" max="15811" width="6.42578125" style="1" customWidth="1"/>
    <col min="15812" max="15812" width="6.28515625" style="1" customWidth="1"/>
    <col min="15813" max="15814" width="0" style="1" hidden="1" customWidth="1"/>
    <col min="15815" max="15815" width="7.7109375" style="1" customWidth="1"/>
    <col min="15816" max="15816" width="5.42578125" style="1" customWidth="1"/>
    <col min="15817" max="15817" width="17.140625" style="1" customWidth="1"/>
    <col min="15818" max="15818" width="0" style="1" hidden="1" customWidth="1"/>
    <col min="15819" max="16062" width="9.140625" style="1"/>
    <col min="16063" max="16063" width="0" style="1" hidden="1" customWidth="1"/>
    <col min="16064" max="16064" width="45.42578125" style="1" customWidth="1"/>
    <col min="16065" max="16065" width="4.42578125" style="1" customWidth="1"/>
    <col min="16066" max="16067" width="6.42578125" style="1" customWidth="1"/>
    <col min="16068" max="16068" width="6.28515625" style="1" customWidth="1"/>
    <col min="16069" max="16070" width="0" style="1" hidden="1" customWidth="1"/>
    <col min="16071" max="16071" width="7.7109375" style="1" customWidth="1"/>
    <col min="16072" max="16072" width="5.42578125" style="1" customWidth="1"/>
    <col min="16073" max="16073" width="17.140625" style="1" customWidth="1"/>
    <col min="16074" max="16074" width="0" style="1" hidden="1" customWidth="1"/>
    <col min="16075" max="16318" width="9.140625" style="1"/>
    <col min="16319" max="16356" width="9.140625" style="1" customWidth="1"/>
    <col min="16357" max="16384" width="9.140625" style="1"/>
  </cols>
  <sheetData>
    <row r="1" spans="1:15" ht="15.75" customHeight="1" x14ac:dyDescent="0.25">
      <c r="K1" s="3" t="s">
        <v>161</v>
      </c>
      <c r="L1" s="3"/>
    </row>
    <row r="2" spans="1:15" ht="20.25" customHeight="1" x14ac:dyDescent="0.25">
      <c r="K2" s="3" t="s">
        <v>155</v>
      </c>
      <c r="L2" s="3"/>
    </row>
    <row r="3" spans="1:15" ht="14.25" customHeight="1" x14ac:dyDescent="0.25">
      <c r="K3" s="3" t="s">
        <v>156</v>
      </c>
      <c r="L3" s="3"/>
    </row>
    <row r="4" spans="1:15" ht="21" customHeight="1" x14ac:dyDescent="0.25">
      <c r="K4" s="3" t="s">
        <v>252</v>
      </c>
      <c r="L4" s="3"/>
    </row>
    <row r="5" spans="1:15" ht="41.25" customHeight="1" x14ac:dyDescent="0.3">
      <c r="B5" s="29" t="s">
        <v>245</v>
      </c>
      <c r="C5" s="29"/>
      <c r="D5" s="29"/>
      <c r="E5" s="29"/>
      <c r="F5" s="29"/>
      <c r="G5" s="29"/>
      <c r="H5" s="29"/>
      <c r="I5" s="29"/>
      <c r="J5" s="29"/>
      <c r="K5" s="29"/>
      <c r="L5" s="29"/>
      <c r="M5" s="7"/>
      <c r="N5" s="7"/>
    </row>
    <row r="6" spans="1:15" ht="13.5" customHeight="1" x14ac:dyDescent="0.25">
      <c r="B6" s="8"/>
      <c r="C6" s="8"/>
      <c r="D6" s="8"/>
      <c r="E6" s="8"/>
      <c r="F6" s="8"/>
      <c r="G6" s="8"/>
      <c r="H6" s="8"/>
      <c r="I6" s="8"/>
      <c r="L6" s="2" t="s">
        <v>157</v>
      </c>
    </row>
    <row r="7" spans="1:15" ht="10.5" customHeight="1" x14ac:dyDescent="0.25">
      <c r="A7" s="8"/>
      <c r="B7" s="25" t="s">
        <v>0</v>
      </c>
      <c r="C7" s="25" t="s">
        <v>1</v>
      </c>
      <c r="D7" s="25" t="s">
        <v>2</v>
      </c>
      <c r="E7" s="25" t="s">
        <v>3</v>
      </c>
      <c r="F7" s="27" t="s">
        <v>4</v>
      </c>
      <c r="G7" s="27" t="s">
        <v>5</v>
      </c>
      <c r="H7" s="27" t="s">
        <v>6</v>
      </c>
      <c r="I7" s="30" t="s">
        <v>217</v>
      </c>
      <c r="J7" s="30" t="s">
        <v>246</v>
      </c>
      <c r="K7" s="30" t="s">
        <v>247</v>
      </c>
      <c r="L7" s="30" t="s">
        <v>158</v>
      </c>
    </row>
    <row r="8" spans="1:15" ht="73.5" customHeight="1" x14ac:dyDescent="0.25">
      <c r="A8" s="8"/>
      <c r="B8" s="26"/>
      <c r="C8" s="26"/>
      <c r="D8" s="26"/>
      <c r="E8" s="26"/>
      <c r="F8" s="28"/>
      <c r="G8" s="28"/>
      <c r="H8" s="28"/>
      <c r="I8" s="31"/>
      <c r="J8" s="31"/>
      <c r="K8" s="31"/>
      <c r="L8" s="31"/>
    </row>
    <row r="9" spans="1:15" ht="31.5" x14ac:dyDescent="0.25">
      <c r="B9" s="9" t="s">
        <v>169</v>
      </c>
      <c r="C9" s="10" t="s">
        <v>7</v>
      </c>
      <c r="D9" s="11" t="s">
        <v>171</v>
      </c>
      <c r="E9" s="11" t="s">
        <v>171</v>
      </c>
      <c r="F9" s="11" t="s">
        <v>171</v>
      </c>
      <c r="G9" s="11" t="s">
        <v>171</v>
      </c>
      <c r="H9" s="11" t="s">
        <v>171</v>
      </c>
      <c r="I9" s="12">
        <f>I10+I150</f>
        <v>142876259.90000001</v>
      </c>
      <c r="J9" s="12">
        <f>J10+J150+J167</f>
        <v>171633966.63</v>
      </c>
      <c r="K9" s="12">
        <f>K10+K150+K167</f>
        <v>74031917.530000001</v>
      </c>
      <c r="L9" s="4">
        <f>K9/J9*100</f>
        <v>43.133605185268685</v>
      </c>
      <c r="N9" s="6"/>
    </row>
    <row r="10" spans="1:15" ht="31.5" x14ac:dyDescent="0.25">
      <c r="B10" s="9" t="s">
        <v>170</v>
      </c>
      <c r="C10" s="10" t="s">
        <v>7</v>
      </c>
      <c r="D10" s="10" t="s">
        <v>8</v>
      </c>
      <c r="E10" s="10" t="s">
        <v>9</v>
      </c>
      <c r="F10" s="10" t="s">
        <v>10</v>
      </c>
      <c r="G10" s="13" t="s">
        <v>171</v>
      </c>
      <c r="H10" s="13" t="s">
        <v>171</v>
      </c>
      <c r="I10" s="12">
        <f>I11+I16+I21+I24+I27+I30+I33+I38+I41+I45+I53+I56+I59+I62+I67+I70+I73+I76+I79+I84+I90+I93+I96+I99+I105+I108+I114+I117+I120+I123+I126+I129+I132+I138+I141+I144+I147+I87</f>
        <v>142782259.90000001</v>
      </c>
      <c r="J10" s="12">
        <f>J11+J16+J21+J24+J27+J30+J33+J38+J41+J45+J53+J56+J59+J62+J67+J70+J73+J76+J79+J84+J90+J93+J96+J99+J105+J108+J114+J117+J120+J123+J126+J129+J132+J138+J141+J144+J147+J87+J111+J102+J50+J135</f>
        <v>171432508.63</v>
      </c>
      <c r="K10" s="12">
        <f>K11+K16+K21+K24+K27+K30+K33+K38+K41+K45+K53+K56+K59+K62+K67+K70+K73+K76+K79+K84+K90+K93+K96+K99+K105+K108+K114+K117+K120+K123+K126+K129+K132+K138+K141+K144+K147+K87+K111+K102+K50+K135</f>
        <v>73907099.290000007</v>
      </c>
      <c r="L10" s="4">
        <f t="shared" ref="L10:L76" si="0">K10/J10*100</f>
        <v>43.111484444010848</v>
      </c>
      <c r="N10" s="6"/>
      <c r="O10" s="6"/>
    </row>
    <row r="11" spans="1:15" ht="210.75" customHeight="1" x14ac:dyDescent="0.25">
      <c r="B11" s="14" t="s">
        <v>218</v>
      </c>
      <c r="C11" s="15" t="s">
        <v>7</v>
      </c>
      <c r="D11" s="15" t="s">
        <v>8</v>
      </c>
      <c r="E11" s="15" t="s">
        <v>9</v>
      </c>
      <c r="F11" s="15" t="s">
        <v>10</v>
      </c>
      <c r="G11" s="15" t="s">
        <v>219</v>
      </c>
      <c r="H11" s="16" t="s">
        <v>171</v>
      </c>
      <c r="I11" s="17">
        <f>I12+I14</f>
        <v>783270</v>
      </c>
      <c r="J11" s="17">
        <f t="shared" ref="J11:K11" si="1">J12+J14</f>
        <v>783270</v>
      </c>
      <c r="K11" s="17">
        <f t="shared" si="1"/>
        <v>229690.27</v>
      </c>
      <c r="L11" s="4">
        <f t="shared" si="0"/>
        <v>29.324533047352762</v>
      </c>
    </row>
    <row r="12" spans="1:15" ht="87" customHeight="1" x14ac:dyDescent="0.25">
      <c r="B12" s="14" t="s">
        <v>12</v>
      </c>
      <c r="C12" s="15" t="s">
        <v>7</v>
      </c>
      <c r="D12" s="15" t="s">
        <v>8</v>
      </c>
      <c r="E12" s="15" t="s">
        <v>9</v>
      </c>
      <c r="F12" s="15" t="s">
        <v>10</v>
      </c>
      <c r="G12" s="15" t="s">
        <v>219</v>
      </c>
      <c r="H12" s="15" t="s">
        <v>13</v>
      </c>
      <c r="I12" s="17">
        <f>I13</f>
        <v>522201</v>
      </c>
      <c r="J12" s="17">
        <f t="shared" ref="J12:K12" si="2">J13</f>
        <v>522201</v>
      </c>
      <c r="K12" s="17">
        <f t="shared" si="2"/>
        <v>229690.27</v>
      </c>
      <c r="L12" s="4">
        <f t="shared" si="0"/>
        <v>43.985030668267584</v>
      </c>
    </row>
    <row r="13" spans="1:15" ht="31.5" x14ac:dyDescent="0.25">
      <c r="B13" s="14" t="s">
        <v>14</v>
      </c>
      <c r="C13" s="15" t="s">
        <v>7</v>
      </c>
      <c r="D13" s="15" t="s">
        <v>8</v>
      </c>
      <c r="E13" s="15" t="s">
        <v>9</v>
      </c>
      <c r="F13" s="15" t="s">
        <v>10</v>
      </c>
      <c r="G13" s="15" t="s">
        <v>219</v>
      </c>
      <c r="H13" s="15" t="s">
        <v>15</v>
      </c>
      <c r="I13" s="17">
        <v>522201</v>
      </c>
      <c r="J13" s="5">
        <v>522201</v>
      </c>
      <c r="K13" s="5">
        <v>229690.27</v>
      </c>
      <c r="L13" s="4">
        <f t="shared" si="0"/>
        <v>43.985030668267584</v>
      </c>
    </row>
    <row r="14" spans="1:15" ht="33.75" customHeight="1" x14ac:dyDescent="0.25">
      <c r="B14" s="14" t="s">
        <v>172</v>
      </c>
      <c r="C14" s="15" t="s">
        <v>7</v>
      </c>
      <c r="D14" s="15" t="s">
        <v>8</v>
      </c>
      <c r="E14" s="15" t="s">
        <v>9</v>
      </c>
      <c r="F14" s="15" t="s">
        <v>10</v>
      </c>
      <c r="G14" s="15" t="s">
        <v>219</v>
      </c>
      <c r="H14" s="15" t="s">
        <v>16</v>
      </c>
      <c r="I14" s="17">
        <f>I15</f>
        <v>261069</v>
      </c>
      <c r="J14" s="17">
        <f t="shared" ref="J14:K14" si="3">J15</f>
        <v>261069</v>
      </c>
      <c r="K14" s="17">
        <f t="shared" si="3"/>
        <v>0</v>
      </c>
      <c r="L14" s="4">
        <f t="shared" si="0"/>
        <v>0</v>
      </c>
    </row>
    <row r="15" spans="1:15" ht="47.25" x14ac:dyDescent="0.25">
      <c r="B15" s="14" t="s">
        <v>17</v>
      </c>
      <c r="C15" s="15" t="s">
        <v>7</v>
      </c>
      <c r="D15" s="15" t="s">
        <v>8</v>
      </c>
      <c r="E15" s="15" t="s">
        <v>9</v>
      </c>
      <c r="F15" s="15" t="s">
        <v>10</v>
      </c>
      <c r="G15" s="15" t="s">
        <v>219</v>
      </c>
      <c r="H15" s="15" t="s">
        <v>18</v>
      </c>
      <c r="I15" s="17">
        <v>261069</v>
      </c>
      <c r="J15" s="5">
        <v>261069</v>
      </c>
      <c r="K15" s="5"/>
      <c r="L15" s="4">
        <f t="shared" si="0"/>
        <v>0</v>
      </c>
    </row>
    <row r="16" spans="1:15" ht="189" x14ac:dyDescent="0.25">
      <c r="B16" s="14" t="s">
        <v>220</v>
      </c>
      <c r="C16" s="15" t="s">
        <v>7</v>
      </c>
      <c r="D16" s="15" t="s">
        <v>8</v>
      </c>
      <c r="E16" s="15" t="s">
        <v>9</v>
      </c>
      <c r="F16" s="15" t="s">
        <v>10</v>
      </c>
      <c r="G16" s="15" t="s">
        <v>221</v>
      </c>
      <c r="H16" s="16" t="s">
        <v>171</v>
      </c>
      <c r="I16" s="17">
        <f>I17+I19</f>
        <v>522380</v>
      </c>
      <c r="J16" s="5">
        <f>J17+J19</f>
        <v>522380</v>
      </c>
      <c r="K16" s="5">
        <f>K17+K19</f>
        <v>163714.68</v>
      </c>
      <c r="L16" s="4">
        <f t="shared" si="0"/>
        <v>31.340150848041652</v>
      </c>
    </row>
    <row r="17" spans="2:12" ht="78.75" x14ac:dyDescent="0.25">
      <c r="B17" s="14" t="s">
        <v>12</v>
      </c>
      <c r="C17" s="15" t="s">
        <v>7</v>
      </c>
      <c r="D17" s="15" t="s">
        <v>8</v>
      </c>
      <c r="E17" s="15" t="s">
        <v>9</v>
      </c>
      <c r="F17" s="15" t="s">
        <v>10</v>
      </c>
      <c r="G17" s="15" t="s">
        <v>221</v>
      </c>
      <c r="H17" s="15" t="s">
        <v>13</v>
      </c>
      <c r="I17" s="17">
        <f>I18</f>
        <v>323047</v>
      </c>
      <c r="J17" s="5">
        <v>323047</v>
      </c>
      <c r="K17" s="5">
        <f>K18</f>
        <v>163714.68</v>
      </c>
      <c r="L17" s="4">
        <f t="shared" si="0"/>
        <v>50.678285203081906</v>
      </c>
    </row>
    <row r="18" spans="2:12" ht="31.5" x14ac:dyDescent="0.25">
      <c r="B18" s="14" t="s">
        <v>14</v>
      </c>
      <c r="C18" s="15" t="s">
        <v>7</v>
      </c>
      <c r="D18" s="15" t="s">
        <v>8</v>
      </c>
      <c r="E18" s="15" t="s">
        <v>9</v>
      </c>
      <c r="F18" s="15" t="s">
        <v>10</v>
      </c>
      <c r="G18" s="15" t="s">
        <v>221</v>
      </c>
      <c r="H18" s="15" t="s">
        <v>15</v>
      </c>
      <c r="I18" s="17">
        <v>323047</v>
      </c>
      <c r="J18" s="5">
        <v>323047</v>
      </c>
      <c r="K18" s="5">
        <v>163714.68</v>
      </c>
      <c r="L18" s="4">
        <f t="shared" si="0"/>
        <v>50.678285203081906</v>
      </c>
    </row>
    <row r="19" spans="2:12" ht="31.5" x14ac:dyDescent="0.25">
      <c r="B19" s="14" t="s">
        <v>172</v>
      </c>
      <c r="C19" s="15" t="s">
        <v>7</v>
      </c>
      <c r="D19" s="15" t="s">
        <v>8</v>
      </c>
      <c r="E19" s="15" t="s">
        <v>9</v>
      </c>
      <c r="F19" s="15" t="s">
        <v>10</v>
      </c>
      <c r="G19" s="15" t="s">
        <v>221</v>
      </c>
      <c r="H19" s="15" t="s">
        <v>16</v>
      </c>
      <c r="I19" s="17">
        <f>I20</f>
        <v>199333</v>
      </c>
      <c r="J19" s="5">
        <f>J20</f>
        <v>199333</v>
      </c>
      <c r="K19" s="5">
        <f>K20</f>
        <v>0</v>
      </c>
      <c r="L19" s="4">
        <f t="shared" si="0"/>
        <v>0</v>
      </c>
    </row>
    <row r="20" spans="2:12" ht="47.25" x14ac:dyDescent="0.25">
      <c r="B20" s="14" t="s">
        <v>17</v>
      </c>
      <c r="C20" s="15" t="s">
        <v>7</v>
      </c>
      <c r="D20" s="15" t="s">
        <v>8</v>
      </c>
      <c r="E20" s="15" t="s">
        <v>9</v>
      </c>
      <c r="F20" s="15" t="s">
        <v>10</v>
      </c>
      <c r="G20" s="15" t="s">
        <v>221</v>
      </c>
      <c r="H20" s="15" t="s">
        <v>18</v>
      </c>
      <c r="I20" s="17">
        <v>199333</v>
      </c>
      <c r="J20" s="5">
        <v>199333</v>
      </c>
      <c r="K20" s="5"/>
      <c r="L20" s="4">
        <f t="shared" si="0"/>
        <v>0</v>
      </c>
    </row>
    <row r="21" spans="2:12" ht="220.5" x14ac:dyDescent="0.25">
      <c r="B21" s="14" t="s">
        <v>222</v>
      </c>
      <c r="C21" s="15" t="s">
        <v>7</v>
      </c>
      <c r="D21" s="15" t="s">
        <v>8</v>
      </c>
      <c r="E21" s="15" t="s">
        <v>9</v>
      </c>
      <c r="F21" s="15" t="s">
        <v>10</v>
      </c>
      <c r="G21" s="15" t="s">
        <v>223</v>
      </c>
      <c r="H21" s="16" t="s">
        <v>171</v>
      </c>
      <c r="I21" s="17">
        <f t="shared" ref="I21:I22" si="4">I22</f>
        <v>200</v>
      </c>
      <c r="J21" s="5">
        <f>J22</f>
        <v>200</v>
      </c>
      <c r="K21" s="5"/>
      <c r="L21" s="4">
        <f t="shared" si="0"/>
        <v>0</v>
      </c>
    </row>
    <row r="22" spans="2:12" ht="15.75" x14ac:dyDescent="0.25">
      <c r="B22" s="14" t="s">
        <v>59</v>
      </c>
      <c r="C22" s="15" t="s">
        <v>7</v>
      </c>
      <c r="D22" s="15" t="s">
        <v>8</v>
      </c>
      <c r="E22" s="15" t="s">
        <v>9</v>
      </c>
      <c r="F22" s="15" t="s">
        <v>10</v>
      </c>
      <c r="G22" s="15" t="s">
        <v>223</v>
      </c>
      <c r="H22" s="15" t="s">
        <v>56</v>
      </c>
      <c r="I22" s="17">
        <f t="shared" si="4"/>
        <v>200</v>
      </c>
      <c r="J22" s="5">
        <f>J23</f>
        <v>200</v>
      </c>
      <c r="K22" s="5"/>
      <c r="L22" s="4">
        <f t="shared" si="0"/>
        <v>0</v>
      </c>
    </row>
    <row r="23" spans="2:12" ht="15.75" x14ac:dyDescent="0.25">
      <c r="B23" s="14" t="s">
        <v>57</v>
      </c>
      <c r="C23" s="15" t="s">
        <v>7</v>
      </c>
      <c r="D23" s="15" t="s">
        <v>8</v>
      </c>
      <c r="E23" s="15" t="s">
        <v>9</v>
      </c>
      <c r="F23" s="15" t="s">
        <v>10</v>
      </c>
      <c r="G23" s="15" t="s">
        <v>223</v>
      </c>
      <c r="H23" s="15" t="s">
        <v>58</v>
      </c>
      <c r="I23" s="17">
        <v>200</v>
      </c>
      <c r="J23" s="5">
        <v>200</v>
      </c>
      <c r="K23" s="5"/>
      <c r="L23" s="4">
        <f t="shared" si="0"/>
        <v>0</v>
      </c>
    </row>
    <row r="24" spans="2:12" ht="157.5" x14ac:dyDescent="0.25">
      <c r="B24" s="14" t="s">
        <v>173</v>
      </c>
      <c r="C24" s="15" t="s">
        <v>7</v>
      </c>
      <c r="D24" s="15" t="s">
        <v>8</v>
      </c>
      <c r="E24" s="15" t="s">
        <v>9</v>
      </c>
      <c r="F24" s="15" t="s">
        <v>10</v>
      </c>
      <c r="G24" s="15" t="s">
        <v>146</v>
      </c>
      <c r="H24" s="16" t="s">
        <v>171</v>
      </c>
      <c r="I24" s="17">
        <f t="shared" ref="I24:K25" si="5">I25</f>
        <v>413998.9</v>
      </c>
      <c r="J24" s="17">
        <f t="shared" si="5"/>
        <v>681706.05</v>
      </c>
      <c r="K24" s="17">
        <f t="shared" si="5"/>
        <v>0</v>
      </c>
      <c r="L24" s="4">
        <f t="shared" si="0"/>
        <v>0</v>
      </c>
    </row>
    <row r="25" spans="2:12" ht="31.5" x14ac:dyDescent="0.25">
      <c r="B25" s="14" t="s">
        <v>172</v>
      </c>
      <c r="C25" s="15" t="s">
        <v>7</v>
      </c>
      <c r="D25" s="15" t="s">
        <v>8</v>
      </c>
      <c r="E25" s="15" t="s">
        <v>9</v>
      </c>
      <c r="F25" s="15" t="s">
        <v>10</v>
      </c>
      <c r="G25" s="15" t="s">
        <v>146</v>
      </c>
      <c r="H25" s="15" t="s">
        <v>16</v>
      </c>
      <c r="I25" s="17">
        <f t="shared" si="5"/>
        <v>413998.9</v>
      </c>
      <c r="J25" s="17">
        <f t="shared" si="5"/>
        <v>681706.05</v>
      </c>
      <c r="K25" s="17">
        <f t="shared" si="5"/>
        <v>0</v>
      </c>
      <c r="L25" s="4">
        <f t="shared" si="0"/>
        <v>0</v>
      </c>
    </row>
    <row r="26" spans="2:12" ht="47.25" x14ac:dyDescent="0.25">
      <c r="B26" s="14" t="s">
        <v>17</v>
      </c>
      <c r="C26" s="15" t="s">
        <v>7</v>
      </c>
      <c r="D26" s="15" t="s">
        <v>8</v>
      </c>
      <c r="E26" s="15" t="s">
        <v>9</v>
      </c>
      <c r="F26" s="15" t="s">
        <v>10</v>
      </c>
      <c r="G26" s="15" t="s">
        <v>146</v>
      </c>
      <c r="H26" s="15" t="s">
        <v>18</v>
      </c>
      <c r="I26" s="17">
        <v>413998.9</v>
      </c>
      <c r="J26" s="5">
        <v>681706.05</v>
      </c>
      <c r="K26" s="5"/>
      <c r="L26" s="4">
        <f t="shared" si="0"/>
        <v>0</v>
      </c>
    </row>
    <row r="27" spans="2:12" ht="110.25" x14ac:dyDescent="0.25">
      <c r="B27" s="14" t="s">
        <v>37</v>
      </c>
      <c r="C27" s="15" t="s">
        <v>7</v>
      </c>
      <c r="D27" s="15" t="s">
        <v>8</v>
      </c>
      <c r="E27" s="15" t="s">
        <v>9</v>
      </c>
      <c r="F27" s="15" t="s">
        <v>10</v>
      </c>
      <c r="G27" s="15" t="s">
        <v>124</v>
      </c>
      <c r="H27" s="16" t="s">
        <v>171</v>
      </c>
      <c r="I27" s="17">
        <f t="shared" ref="I27:K28" si="6">I28</f>
        <v>154800</v>
      </c>
      <c r="J27" s="17">
        <f t="shared" si="6"/>
        <v>154800</v>
      </c>
      <c r="K27" s="17">
        <f t="shared" si="6"/>
        <v>76200</v>
      </c>
      <c r="L27" s="4">
        <f t="shared" si="0"/>
        <v>49.224806201550386</v>
      </c>
    </row>
    <row r="28" spans="2:12" ht="47.25" x14ac:dyDescent="0.25">
      <c r="B28" s="14" t="s">
        <v>24</v>
      </c>
      <c r="C28" s="15" t="s">
        <v>7</v>
      </c>
      <c r="D28" s="15" t="s">
        <v>8</v>
      </c>
      <c r="E28" s="15" t="s">
        <v>9</v>
      </c>
      <c r="F28" s="15" t="s">
        <v>10</v>
      </c>
      <c r="G28" s="15" t="s">
        <v>124</v>
      </c>
      <c r="H28" s="15" t="s">
        <v>25</v>
      </c>
      <c r="I28" s="17">
        <f t="shared" si="6"/>
        <v>154800</v>
      </c>
      <c r="J28" s="17">
        <f t="shared" si="6"/>
        <v>154800</v>
      </c>
      <c r="K28" s="17">
        <f t="shared" si="6"/>
        <v>76200</v>
      </c>
      <c r="L28" s="4">
        <f t="shared" si="0"/>
        <v>49.224806201550386</v>
      </c>
    </row>
    <row r="29" spans="2:12" ht="15.75" x14ac:dyDescent="0.25">
      <c r="B29" s="14" t="s">
        <v>26</v>
      </c>
      <c r="C29" s="15" t="s">
        <v>7</v>
      </c>
      <c r="D29" s="15" t="s">
        <v>8</v>
      </c>
      <c r="E29" s="15" t="s">
        <v>9</v>
      </c>
      <c r="F29" s="15" t="s">
        <v>10</v>
      </c>
      <c r="G29" s="15" t="s">
        <v>124</v>
      </c>
      <c r="H29" s="15" t="s">
        <v>27</v>
      </c>
      <c r="I29" s="17">
        <v>154800</v>
      </c>
      <c r="J29" s="5">
        <v>154800</v>
      </c>
      <c r="K29" s="5">
        <v>76200</v>
      </c>
      <c r="L29" s="4">
        <f t="shared" si="0"/>
        <v>49.224806201550386</v>
      </c>
    </row>
    <row r="30" spans="2:12" ht="47.25" x14ac:dyDescent="0.25">
      <c r="B30" s="14" t="s">
        <v>174</v>
      </c>
      <c r="C30" s="15" t="s">
        <v>7</v>
      </c>
      <c r="D30" s="15" t="s">
        <v>8</v>
      </c>
      <c r="E30" s="15" t="s">
        <v>9</v>
      </c>
      <c r="F30" s="15" t="s">
        <v>10</v>
      </c>
      <c r="G30" s="15" t="s">
        <v>126</v>
      </c>
      <c r="H30" s="16" t="s">
        <v>171</v>
      </c>
      <c r="I30" s="17">
        <f t="shared" ref="I30:K31" si="7">I31</f>
        <v>88000</v>
      </c>
      <c r="J30" s="17">
        <f t="shared" si="7"/>
        <v>88000</v>
      </c>
      <c r="K30" s="17">
        <f t="shared" si="7"/>
        <v>18900</v>
      </c>
      <c r="L30" s="4">
        <f t="shared" si="0"/>
        <v>21.477272727272727</v>
      </c>
    </row>
    <row r="31" spans="2:12" ht="31.5" x14ac:dyDescent="0.25">
      <c r="B31" s="14" t="s">
        <v>175</v>
      </c>
      <c r="C31" s="15" t="s">
        <v>7</v>
      </c>
      <c r="D31" s="15" t="s">
        <v>8</v>
      </c>
      <c r="E31" s="15" t="s">
        <v>9</v>
      </c>
      <c r="F31" s="15" t="s">
        <v>10</v>
      </c>
      <c r="G31" s="15" t="s">
        <v>126</v>
      </c>
      <c r="H31" s="15" t="s">
        <v>38</v>
      </c>
      <c r="I31" s="17">
        <f t="shared" si="7"/>
        <v>88000</v>
      </c>
      <c r="J31" s="17">
        <f t="shared" si="7"/>
        <v>88000</v>
      </c>
      <c r="K31" s="17">
        <f t="shared" si="7"/>
        <v>18900</v>
      </c>
      <c r="L31" s="4">
        <f t="shared" si="0"/>
        <v>21.477272727272727</v>
      </c>
    </row>
    <row r="32" spans="2:12" ht="31.5" x14ac:dyDescent="0.25">
      <c r="B32" s="14" t="s">
        <v>39</v>
      </c>
      <c r="C32" s="15" t="s">
        <v>7</v>
      </c>
      <c r="D32" s="15" t="s">
        <v>8</v>
      </c>
      <c r="E32" s="15" t="s">
        <v>9</v>
      </c>
      <c r="F32" s="15" t="s">
        <v>10</v>
      </c>
      <c r="G32" s="15" t="s">
        <v>126</v>
      </c>
      <c r="H32" s="15" t="s">
        <v>40</v>
      </c>
      <c r="I32" s="17">
        <v>88000</v>
      </c>
      <c r="J32" s="5">
        <v>88000</v>
      </c>
      <c r="K32" s="5">
        <v>18900</v>
      </c>
      <c r="L32" s="4">
        <f t="shared" si="0"/>
        <v>21.477272727272727</v>
      </c>
    </row>
    <row r="33" spans="2:12" ht="110.25" x14ac:dyDescent="0.25">
      <c r="B33" s="14" t="s">
        <v>176</v>
      </c>
      <c r="C33" s="15" t="s">
        <v>7</v>
      </c>
      <c r="D33" s="15" t="s">
        <v>8</v>
      </c>
      <c r="E33" s="15" t="s">
        <v>9</v>
      </c>
      <c r="F33" s="15" t="s">
        <v>10</v>
      </c>
      <c r="G33" s="15" t="s">
        <v>133</v>
      </c>
      <c r="H33" s="16" t="s">
        <v>171</v>
      </c>
      <c r="I33" s="17">
        <f>I34+I36</f>
        <v>1044360</v>
      </c>
      <c r="J33" s="17">
        <f t="shared" ref="J33" si="8">J34+J36</f>
        <v>1044360</v>
      </c>
      <c r="K33" s="17">
        <f>K34+K36</f>
        <v>318593.42</v>
      </c>
      <c r="L33" s="4">
        <f t="shared" si="0"/>
        <v>30.506091769121756</v>
      </c>
    </row>
    <row r="34" spans="2:12" ht="78.75" x14ac:dyDescent="0.25">
      <c r="B34" s="14" t="s">
        <v>12</v>
      </c>
      <c r="C34" s="15" t="s">
        <v>7</v>
      </c>
      <c r="D34" s="15" t="s">
        <v>8</v>
      </c>
      <c r="E34" s="15" t="s">
        <v>9</v>
      </c>
      <c r="F34" s="15" t="s">
        <v>10</v>
      </c>
      <c r="G34" s="15" t="s">
        <v>133</v>
      </c>
      <c r="H34" s="15" t="s">
        <v>13</v>
      </c>
      <c r="I34" s="17">
        <f>I35</f>
        <v>633200</v>
      </c>
      <c r="J34" s="17">
        <f t="shared" ref="J34:K34" si="9">J35</f>
        <v>633200</v>
      </c>
      <c r="K34" s="17">
        <f t="shared" si="9"/>
        <v>306593.42</v>
      </c>
      <c r="L34" s="4">
        <f t="shared" si="0"/>
        <v>48.41968098547062</v>
      </c>
    </row>
    <row r="35" spans="2:12" ht="31.5" x14ac:dyDescent="0.25">
      <c r="B35" s="14" t="s">
        <v>14</v>
      </c>
      <c r="C35" s="15" t="s">
        <v>7</v>
      </c>
      <c r="D35" s="15" t="s">
        <v>8</v>
      </c>
      <c r="E35" s="15" t="s">
        <v>9</v>
      </c>
      <c r="F35" s="15" t="s">
        <v>10</v>
      </c>
      <c r="G35" s="15" t="s">
        <v>133</v>
      </c>
      <c r="H35" s="15" t="s">
        <v>15</v>
      </c>
      <c r="I35" s="17">
        <v>633200</v>
      </c>
      <c r="J35" s="5">
        <v>633200</v>
      </c>
      <c r="K35" s="5">
        <v>306593.42</v>
      </c>
      <c r="L35" s="4">
        <f t="shared" si="0"/>
        <v>48.41968098547062</v>
      </c>
    </row>
    <row r="36" spans="2:12" ht="31.5" x14ac:dyDescent="0.25">
      <c r="B36" s="14" t="s">
        <v>172</v>
      </c>
      <c r="C36" s="15" t="s">
        <v>7</v>
      </c>
      <c r="D36" s="15" t="s">
        <v>8</v>
      </c>
      <c r="E36" s="15" t="s">
        <v>9</v>
      </c>
      <c r="F36" s="15" t="s">
        <v>10</v>
      </c>
      <c r="G36" s="15" t="s">
        <v>133</v>
      </c>
      <c r="H36" s="15" t="s">
        <v>16</v>
      </c>
      <c r="I36" s="17">
        <f>I37</f>
        <v>411160</v>
      </c>
      <c r="J36" s="17">
        <f t="shared" ref="J36" si="10">J37</f>
        <v>411160</v>
      </c>
      <c r="K36" s="17">
        <f>K37</f>
        <v>12000</v>
      </c>
      <c r="L36" s="4">
        <f t="shared" si="0"/>
        <v>2.9185718455102636</v>
      </c>
    </row>
    <row r="37" spans="2:12" ht="47.25" x14ac:dyDescent="0.25">
      <c r="B37" s="14" t="s">
        <v>17</v>
      </c>
      <c r="C37" s="15" t="s">
        <v>7</v>
      </c>
      <c r="D37" s="15" t="s">
        <v>8</v>
      </c>
      <c r="E37" s="15" t="s">
        <v>9</v>
      </c>
      <c r="F37" s="15" t="s">
        <v>10</v>
      </c>
      <c r="G37" s="15" t="s">
        <v>133</v>
      </c>
      <c r="H37" s="15" t="s">
        <v>18</v>
      </c>
      <c r="I37" s="17">
        <v>411160</v>
      </c>
      <c r="J37" s="5">
        <v>411160</v>
      </c>
      <c r="K37" s="5">
        <v>12000</v>
      </c>
      <c r="L37" s="4">
        <f t="shared" si="0"/>
        <v>2.9185718455102636</v>
      </c>
    </row>
    <row r="38" spans="2:12" ht="110.25" x14ac:dyDescent="0.25">
      <c r="B38" s="14" t="s">
        <v>176</v>
      </c>
      <c r="C38" s="15" t="s">
        <v>7</v>
      </c>
      <c r="D38" s="15" t="s">
        <v>8</v>
      </c>
      <c r="E38" s="15" t="s">
        <v>9</v>
      </c>
      <c r="F38" s="15" t="s">
        <v>10</v>
      </c>
      <c r="G38" s="15" t="s">
        <v>134</v>
      </c>
      <c r="H38" s="16" t="s">
        <v>171</v>
      </c>
      <c r="I38" s="17">
        <f t="shared" ref="I38:K39" si="11">I39</f>
        <v>91000</v>
      </c>
      <c r="J38" s="17">
        <f t="shared" si="11"/>
        <v>67000</v>
      </c>
      <c r="K38" s="17">
        <f t="shared" si="11"/>
        <v>0</v>
      </c>
      <c r="L38" s="4">
        <f t="shared" si="0"/>
        <v>0</v>
      </c>
    </row>
    <row r="39" spans="2:12" ht="31.5" x14ac:dyDescent="0.25">
      <c r="B39" s="14" t="s">
        <v>172</v>
      </c>
      <c r="C39" s="15" t="s">
        <v>7</v>
      </c>
      <c r="D39" s="15" t="s">
        <v>8</v>
      </c>
      <c r="E39" s="15" t="s">
        <v>9</v>
      </c>
      <c r="F39" s="15" t="s">
        <v>10</v>
      </c>
      <c r="G39" s="15" t="s">
        <v>134</v>
      </c>
      <c r="H39" s="15" t="s">
        <v>16</v>
      </c>
      <c r="I39" s="17">
        <f t="shared" si="11"/>
        <v>91000</v>
      </c>
      <c r="J39" s="17">
        <f t="shared" si="11"/>
        <v>67000</v>
      </c>
      <c r="K39" s="17">
        <f t="shared" si="11"/>
        <v>0</v>
      </c>
      <c r="L39" s="4">
        <f t="shared" si="0"/>
        <v>0</v>
      </c>
    </row>
    <row r="40" spans="2:12" ht="47.25" x14ac:dyDescent="0.25">
      <c r="B40" s="14" t="s">
        <v>17</v>
      </c>
      <c r="C40" s="15" t="s">
        <v>7</v>
      </c>
      <c r="D40" s="15" t="s">
        <v>8</v>
      </c>
      <c r="E40" s="15" t="s">
        <v>9</v>
      </c>
      <c r="F40" s="15" t="s">
        <v>10</v>
      </c>
      <c r="G40" s="15" t="s">
        <v>134</v>
      </c>
      <c r="H40" s="15" t="s">
        <v>18</v>
      </c>
      <c r="I40" s="17">
        <v>91000</v>
      </c>
      <c r="J40" s="5">
        <v>67000</v>
      </c>
      <c r="K40" s="5"/>
      <c r="L40" s="4">
        <f t="shared" si="0"/>
        <v>0</v>
      </c>
    </row>
    <row r="41" spans="2:12" ht="110.25" x14ac:dyDescent="0.25">
      <c r="B41" s="14" t="s">
        <v>176</v>
      </c>
      <c r="C41" s="15" t="s">
        <v>7</v>
      </c>
      <c r="D41" s="15" t="s">
        <v>8</v>
      </c>
      <c r="E41" s="15" t="s">
        <v>9</v>
      </c>
      <c r="F41" s="15" t="s">
        <v>10</v>
      </c>
      <c r="G41" s="15" t="s">
        <v>135</v>
      </c>
      <c r="H41" s="16" t="s">
        <v>171</v>
      </c>
      <c r="I41" s="17">
        <f>I42</f>
        <v>7495140</v>
      </c>
      <c r="J41" s="17">
        <f t="shared" ref="J41:K41" si="12">J42</f>
        <v>5464040</v>
      </c>
      <c r="K41" s="17">
        <f t="shared" si="12"/>
        <v>2442442.81</v>
      </c>
      <c r="L41" s="4">
        <f t="shared" si="0"/>
        <v>44.700309843998213</v>
      </c>
    </row>
    <row r="42" spans="2:12" ht="31.5" x14ac:dyDescent="0.25">
      <c r="B42" s="14" t="s">
        <v>175</v>
      </c>
      <c r="C42" s="15" t="s">
        <v>7</v>
      </c>
      <c r="D42" s="15" t="s">
        <v>8</v>
      </c>
      <c r="E42" s="15" t="s">
        <v>9</v>
      </c>
      <c r="F42" s="15" t="s">
        <v>10</v>
      </c>
      <c r="G42" s="15" t="s">
        <v>135</v>
      </c>
      <c r="H42" s="15" t="s">
        <v>38</v>
      </c>
      <c r="I42" s="17">
        <f>I43+I44</f>
        <v>7495140</v>
      </c>
      <c r="J42" s="17">
        <f t="shared" ref="J42:K42" si="13">J43+J44</f>
        <v>5464040</v>
      </c>
      <c r="K42" s="17">
        <f t="shared" si="13"/>
        <v>2442442.81</v>
      </c>
      <c r="L42" s="4">
        <f t="shared" si="0"/>
        <v>44.700309843998213</v>
      </c>
    </row>
    <row r="43" spans="2:12" ht="31.5" x14ac:dyDescent="0.25">
      <c r="B43" s="14" t="s">
        <v>41</v>
      </c>
      <c r="C43" s="15" t="s">
        <v>7</v>
      </c>
      <c r="D43" s="15" t="s">
        <v>8</v>
      </c>
      <c r="E43" s="15" t="s">
        <v>9</v>
      </c>
      <c r="F43" s="15" t="s">
        <v>10</v>
      </c>
      <c r="G43" s="15" t="s">
        <v>135</v>
      </c>
      <c r="H43" s="15" t="s">
        <v>42</v>
      </c>
      <c r="I43" s="17">
        <v>5631182</v>
      </c>
      <c r="J43" s="5">
        <f>4228347</f>
        <v>4228347</v>
      </c>
      <c r="K43" s="5">
        <v>1965252</v>
      </c>
      <c r="L43" s="4">
        <f t="shared" si="0"/>
        <v>46.478020843606259</v>
      </c>
    </row>
    <row r="44" spans="2:12" ht="31.5" x14ac:dyDescent="0.25">
      <c r="B44" s="14" t="s">
        <v>39</v>
      </c>
      <c r="C44" s="15" t="s">
        <v>7</v>
      </c>
      <c r="D44" s="15" t="s">
        <v>8</v>
      </c>
      <c r="E44" s="15" t="s">
        <v>9</v>
      </c>
      <c r="F44" s="15" t="s">
        <v>10</v>
      </c>
      <c r="G44" s="15" t="s">
        <v>135</v>
      </c>
      <c r="H44" s="15" t="s">
        <v>40</v>
      </c>
      <c r="I44" s="17">
        <v>1863958</v>
      </c>
      <c r="J44" s="5">
        <f>1235693</f>
        <v>1235693</v>
      </c>
      <c r="K44" s="5">
        <v>477190.81</v>
      </c>
      <c r="L44" s="4">
        <f t="shared" si="0"/>
        <v>38.617262540129303</v>
      </c>
    </row>
    <row r="45" spans="2:12" ht="63" x14ac:dyDescent="0.25">
      <c r="B45" s="14" t="s">
        <v>177</v>
      </c>
      <c r="C45" s="15" t="s">
        <v>7</v>
      </c>
      <c r="D45" s="15" t="s">
        <v>8</v>
      </c>
      <c r="E45" s="15" t="s">
        <v>9</v>
      </c>
      <c r="F45" s="15" t="s">
        <v>10</v>
      </c>
      <c r="G45" s="15" t="s">
        <v>108</v>
      </c>
      <c r="H45" s="16" t="s">
        <v>171</v>
      </c>
      <c r="I45" s="17">
        <f>I46+I48</f>
        <v>261090</v>
      </c>
      <c r="J45" s="17">
        <f t="shared" ref="J45:K45" si="14">J46+J48</f>
        <v>261090</v>
      </c>
      <c r="K45" s="17">
        <f t="shared" si="14"/>
        <v>66896.899999999994</v>
      </c>
      <c r="L45" s="4">
        <f t="shared" si="0"/>
        <v>25.622160940671794</v>
      </c>
    </row>
    <row r="46" spans="2:12" ht="78.75" x14ac:dyDescent="0.25">
      <c r="B46" s="14" t="s">
        <v>12</v>
      </c>
      <c r="C46" s="15" t="s">
        <v>7</v>
      </c>
      <c r="D46" s="15" t="s">
        <v>8</v>
      </c>
      <c r="E46" s="15" t="s">
        <v>9</v>
      </c>
      <c r="F46" s="15" t="s">
        <v>10</v>
      </c>
      <c r="G46" s="15" t="s">
        <v>108</v>
      </c>
      <c r="H46" s="15" t="s">
        <v>13</v>
      </c>
      <c r="I46" s="17">
        <f>I47</f>
        <v>155105</v>
      </c>
      <c r="J46" s="17">
        <f t="shared" ref="J46:K46" si="15">J47</f>
        <v>155105</v>
      </c>
      <c r="K46" s="17">
        <f t="shared" si="15"/>
        <v>66896.899999999994</v>
      </c>
      <c r="L46" s="4">
        <f t="shared" si="0"/>
        <v>43.130073176235449</v>
      </c>
    </row>
    <row r="47" spans="2:12" ht="31.5" x14ac:dyDescent="0.25">
      <c r="B47" s="14" t="s">
        <v>14</v>
      </c>
      <c r="C47" s="15" t="s">
        <v>7</v>
      </c>
      <c r="D47" s="15" t="s">
        <v>8</v>
      </c>
      <c r="E47" s="15" t="s">
        <v>9</v>
      </c>
      <c r="F47" s="15" t="s">
        <v>10</v>
      </c>
      <c r="G47" s="15" t="s">
        <v>108</v>
      </c>
      <c r="H47" s="15" t="s">
        <v>15</v>
      </c>
      <c r="I47" s="17">
        <v>155105</v>
      </c>
      <c r="J47" s="5">
        <f>119128+35977</f>
        <v>155105</v>
      </c>
      <c r="K47" s="5">
        <v>66896.899999999994</v>
      </c>
      <c r="L47" s="4">
        <f t="shared" si="0"/>
        <v>43.130073176235449</v>
      </c>
    </row>
    <row r="48" spans="2:12" ht="31.5" x14ac:dyDescent="0.25">
      <c r="B48" s="14" t="s">
        <v>172</v>
      </c>
      <c r="C48" s="15" t="s">
        <v>7</v>
      </c>
      <c r="D48" s="15" t="s">
        <v>8</v>
      </c>
      <c r="E48" s="15" t="s">
        <v>9</v>
      </c>
      <c r="F48" s="15" t="s">
        <v>10</v>
      </c>
      <c r="G48" s="15" t="s">
        <v>108</v>
      </c>
      <c r="H48" s="15" t="s">
        <v>16</v>
      </c>
      <c r="I48" s="17">
        <f>I49</f>
        <v>105985</v>
      </c>
      <c r="J48" s="5">
        <v>105985</v>
      </c>
      <c r="K48" s="5"/>
      <c r="L48" s="4">
        <f t="shared" si="0"/>
        <v>0</v>
      </c>
    </row>
    <row r="49" spans="2:12" ht="47.25" x14ac:dyDescent="0.25">
      <c r="B49" s="14" t="s">
        <v>17</v>
      </c>
      <c r="C49" s="15" t="s">
        <v>7</v>
      </c>
      <c r="D49" s="15" t="s">
        <v>8</v>
      </c>
      <c r="E49" s="15" t="s">
        <v>9</v>
      </c>
      <c r="F49" s="15" t="s">
        <v>10</v>
      </c>
      <c r="G49" s="15" t="s">
        <v>108</v>
      </c>
      <c r="H49" s="15" t="s">
        <v>18</v>
      </c>
      <c r="I49" s="17">
        <v>105985</v>
      </c>
      <c r="J49" s="5">
        <v>105985</v>
      </c>
      <c r="K49" s="5"/>
      <c r="L49" s="4">
        <f t="shared" si="0"/>
        <v>0</v>
      </c>
    </row>
    <row r="50" spans="2:12" ht="81" customHeight="1" x14ac:dyDescent="0.25">
      <c r="B50" s="14" t="s">
        <v>250</v>
      </c>
      <c r="C50" s="15" t="s">
        <v>7</v>
      </c>
      <c r="D50" s="15" t="s">
        <v>8</v>
      </c>
      <c r="E50" s="15" t="s">
        <v>9</v>
      </c>
      <c r="F50" s="15" t="s">
        <v>10</v>
      </c>
      <c r="G50" s="15">
        <v>18540</v>
      </c>
      <c r="H50" s="15"/>
      <c r="I50" s="17"/>
      <c r="J50" s="5">
        <f>J51</f>
        <v>87343</v>
      </c>
      <c r="K50" s="5"/>
      <c r="L50" s="4"/>
    </row>
    <row r="51" spans="2:12" ht="45" customHeight="1" x14ac:dyDescent="0.25">
      <c r="B51" s="14" t="s">
        <v>172</v>
      </c>
      <c r="C51" s="15" t="s">
        <v>7</v>
      </c>
      <c r="D51" s="15" t="s">
        <v>8</v>
      </c>
      <c r="E51" s="15" t="s">
        <v>9</v>
      </c>
      <c r="F51" s="15" t="s">
        <v>10</v>
      </c>
      <c r="G51" s="15">
        <v>18540</v>
      </c>
      <c r="H51" s="15">
        <v>200</v>
      </c>
      <c r="I51" s="17"/>
      <c r="J51" s="5">
        <f>J52</f>
        <v>87343</v>
      </c>
      <c r="K51" s="5"/>
      <c r="L51" s="4"/>
    </row>
    <row r="52" spans="2:12" ht="57" customHeight="1" x14ac:dyDescent="0.25">
      <c r="B52" s="14" t="s">
        <v>17</v>
      </c>
      <c r="C52" s="15" t="s">
        <v>7</v>
      </c>
      <c r="D52" s="15" t="s">
        <v>8</v>
      </c>
      <c r="E52" s="15" t="s">
        <v>9</v>
      </c>
      <c r="F52" s="15" t="s">
        <v>10</v>
      </c>
      <c r="G52" s="15">
        <v>18540</v>
      </c>
      <c r="H52" s="15">
        <v>240</v>
      </c>
      <c r="I52" s="17"/>
      <c r="J52" s="5">
        <v>87343</v>
      </c>
      <c r="K52" s="5"/>
      <c r="L52" s="4"/>
    </row>
    <row r="53" spans="2:12" ht="63" x14ac:dyDescent="0.25">
      <c r="B53" s="14" t="s">
        <v>65</v>
      </c>
      <c r="C53" s="15" t="s">
        <v>7</v>
      </c>
      <c r="D53" s="15" t="s">
        <v>8</v>
      </c>
      <c r="E53" s="15" t="s">
        <v>9</v>
      </c>
      <c r="F53" s="15" t="s">
        <v>10</v>
      </c>
      <c r="G53" s="15" t="s">
        <v>99</v>
      </c>
      <c r="H53" s="16" t="s">
        <v>171</v>
      </c>
      <c r="I53" s="17">
        <f t="shared" ref="I53:I54" si="16">I54</f>
        <v>1283806</v>
      </c>
      <c r="J53" s="5">
        <v>1283806</v>
      </c>
      <c r="K53" s="5">
        <f>K54</f>
        <v>641903</v>
      </c>
      <c r="L53" s="4">
        <f t="shared" si="0"/>
        <v>50</v>
      </c>
    </row>
    <row r="54" spans="2:12" ht="15.75" x14ac:dyDescent="0.25">
      <c r="B54" s="14" t="s">
        <v>59</v>
      </c>
      <c r="C54" s="15" t="s">
        <v>7</v>
      </c>
      <c r="D54" s="15" t="s">
        <v>8</v>
      </c>
      <c r="E54" s="15" t="s">
        <v>9</v>
      </c>
      <c r="F54" s="15" t="s">
        <v>10</v>
      </c>
      <c r="G54" s="15" t="s">
        <v>99</v>
      </c>
      <c r="H54" s="15" t="s">
        <v>56</v>
      </c>
      <c r="I54" s="17">
        <f t="shared" si="16"/>
        <v>1283806</v>
      </c>
      <c r="J54" s="5">
        <v>1283806</v>
      </c>
      <c r="K54" s="5">
        <f>K55</f>
        <v>641903</v>
      </c>
      <c r="L54" s="4">
        <f t="shared" si="0"/>
        <v>50</v>
      </c>
    </row>
    <row r="55" spans="2:12" ht="15.75" x14ac:dyDescent="0.25">
      <c r="B55" s="14" t="s">
        <v>57</v>
      </c>
      <c r="C55" s="15" t="s">
        <v>7</v>
      </c>
      <c r="D55" s="15" t="s">
        <v>8</v>
      </c>
      <c r="E55" s="15" t="s">
        <v>9</v>
      </c>
      <c r="F55" s="15" t="s">
        <v>10</v>
      </c>
      <c r="G55" s="15" t="s">
        <v>99</v>
      </c>
      <c r="H55" s="15" t="s">
        <v>58</v>
      </c>
      <c r="I55" s="17">
        <v>1283806</v>
      </c>
      <c r="J55" s="5">
        <v>1283806</v>
      </c>
      <c r="K55" s="5">
        <v>641903</v>
      </c>
      <c r="L55" s="4">
        <f t="shared" si="0"/>
        <v>50</v>
      </c>
    </row>
    <row r="56" spans="2:12" ht="63" x14ac:dyDescent="0.25">
      <c r="B56" s="14" t="s">
        <v>178</v>
      </c>
      <c r="C56" s="15" t="s">
        <v>7</v>
      </c>
      <c r="D56" s="15" t="s">
        <v>8</v>
      </c>
      <c r="E56" s="15" t="s">
        <v>9</v>
      </c>
      <c r="F56" s="15" t="s">
        <v>10</v>
      </c>
      <c r="G56" s="15" t="s">
        <v>96</v>
      </c>
      <c r="H56" s="16" t="s">
        <v>171</v>
      </c>
      <c r="I56" s="17">
        <f t="shared" ref="I56:I57" si="17">I57</f>
        <v>166176</v>
      </c>
      <c r="J56" s="5">
        <v>166176</v>
      </c>
      <c r="K56" s="5">
        <f>K57</f>
        <v>112500</v>
      </c>
      <c r="L56" s="4">
        <f t="shared" si="0"/>
        <v>67.699306759098789</v>
      </c>
    </row>
    <row r="57" spans="2:12" ht="31.5" x14ac:dyDescent="0.25">
      <c r="B57" s="14" t="s">
        <v>172</v>
      </c>
      <c r="C57" s="15" t="s">
        <v>7</v>
      </c>
      <c r="D57" s="15" t="s">
        <v>8</v>
      </c>
      <c r="E57" s="15" t="s">
        <v>9</v>
      </c>
      <c r="F57" s="15" t="s">
        <v>10</v>
      </c>
      <c r="G57" s="15" t="s">
        <v>96</v>
      </c>
      <c r="H57" s="15" t="s">
        <v>16</v>
      </c>
      <c r="I57" s="17">
        <f t="shared" si="17"/>
        <v>166176</v>
      </c>
      <c r="J57" s="5">
        <v>166176</v>
      </c>
      <c r="K57" s="5">
        <f>K58</f>
        <v>112500</v>
      </c>
      <c r="L57" s="4">
        <f t="shared" si="0"/>
        <v>67.699306759098789</v>
      </c>
    </row>
    <row r="58" spans="2:12" ht="47.25" x14ac:dyDescent="0.25">
      <c r="B58" s="14" t="s">
        <v>17</v>
      </c>
      <c r="C58" s="15" t="s">
        <v>7</v>
      </c>
      <c r="D58" s="15" t="s">
        <v>8</v>
      </c>
      <c r="E58" s="15" t="s">
        <v>9</v>
      </c>
      <c r="F58" s="15" t="s">
        <v>10</v>
      </c>
      <c r="G58" s="15" t="s">
        <v>96</v>
      </c>
      <c r="H58" s="15" t="s">
        <v>18</v>
      </c>
      <c r="I58" s="17">
        <v>166176</v>
      </c>
      <c r="J58" s="5">
        <v>166176</v>
      </c>
      <c r="K58" s="5">
        <v>112500</v>
      </c>
      <c r="L58" s="4">
        <f t="shared" si="0"/>
        <v>67.699306759098789</v>
      </c>
    </row>
    <row r="59" spans="2:12" ht="63" customHeight="1" x14ac:dyDescent="0.25">
      <c r="B59" s="14" t="s">
        <v>138</v>
      </c>
      <c r="C59" s="15" t="s">
        <v>7</v>
      </c>
      <c r="D59" s="15" t="s">
        <v>8</v>
      </c>
      <c r="E59" s="15" t="s">
        <v>9</v>
      </c>
      <c r="F59" s="15" t="s">
        <v>10</v>
      </c>
      <c r="G59" s="15" t="s">
        <v>139</v>
      </c>
      <c r="H59" s="16" t="s">
        <v>171</v>
      </c>
      <c r="I59" s="17">
        <f t="shared" ref="I59:I60" si="18">I60</f>
        <v>1506979</v>
      </c>
      <c r="J59" s="5">
        <v>1506979</v>
      </c>
      <c r="K59" s="5">
        <f>K60</f>
        <v>742152.76</v>
      </c>
      <c r="L59" s="4">
        <f t="shared" si="0"/>
        <v>49.24771745326246</v>
      </c>
    </row>
    <row r="60" spans="2:12" ht="78.75" customHeight="1" x14ac:dyDescent="0.25">
      <c r="B60" s="14" t="s">
        <v>12</v>
      </c>
      <c r="C60" s="15" t="s">
        <v>7</v>
      </c>
      <c r="D60" s="15" t="s">
        <v>8</v>
      </c>
      <c r="E60" s="15" t="s">
        <v>9</v>
      </c>
      <c r="F60" s="15" t="s">
        <v>10</v>
      </c>
      <c r="G60" s="15" t="s">
        <v>139</v>
      </c>
      <c r="H60" s="15" t="s">
        <v>13</v>
      </c>
      <c r="I60" s="17">
        <f t="shared" si="18"/>
        <v>1506979</v>
      </c>
      <c r="J60" s="5">
        <v>1506979</v>
      </c>
      <c r="K60" s="5">
        <f>K61</f>
        <v>742152.76</v>
      </c>
      <c r="L60" s="4">
        <f t="shared" si="0"/>
        <v>49.24771745326246</v>
      </c>
    </row>
    <row r="61" spans="2:12" ht="31.5" customHeight="1" x14ac:dyDescent="0.25">
      <c r="B61" s="14" t="s">
        <v>14</v>
      </c>
      <c r="C61" s="15" t="s">
        <v>7</v>
      </c>
      <c r="D61" s="15" t="s">
        <v>8</v>
      </c>
      <c r="E61" s="15" t="s">
        <v>9</v>
      </c>
      <c r="F61" s="15" t="s">
        <v>10</v>
      </c>
      <c r="G61" s="15" t="s">
        <v>139</v>
      </c>
      <c r="H61" s="15" t="s">
        <v>15</v>
      </c>
      <c r="I61" s="17">
        <v>1506979</v>
      </c>
      <c r="J61" s="5">
        <v>1506979</v>
      </c>
      <c r="K61" s="5">
        <v>742152.76</v>
      </c>
      <c r="L61" s="4">
        <f t="shared" si="0"/>
        <v>49.24771745326246</v>
      </c>
    </row>
    <row r="62" spans="2:12" ht="31.5" x14ac:dyDescent="0.25">
      <c r="B62" s="14" t="s">
        <v>74</v>
      </c>
      <c r="C62" s="15" t="s">
        <v>7</v>
      </c>
      <c r="D62" s="15" t="s">
        <v>8</v>
      </c>
      <c r="E62" s="15" t="s">
        <v>9</v>
      </c>
      <c r="F62" s="15" t="s">
        <v>10</v>
      </c>
      <c r="G62" s="15" t="s">
        <v>75</v>
      </c>
      <c r="H62" s="16" t="s">
        <v>171</v>
      </c>
      <c r="I62" s="17">
        <f>I63+I65</f>
        <v>24748150</v>
      </c>
      <c r="J62" s="17">
        <f t="shared" ref="J62:K62" si="19">J63+J65</f>
        <v>26444294</v>
      </c>
      <c r="K62" s="17">
        <f t="shared" si="19"/>
        <v>12194581.729999999</v>
      </c>
      <c r="L62" s="4">
        <f t="shared" si="0"/>
        <v>46.114226872534388</v>
      </c>
    </row>
    <row r="63" spans="2:12" ht="78.75" x14ac:dyDescent="0.25">
      <c r="B63" s="14" t="s">
        <v>12</v>
      </c>
      <c r="C63" s="15" t="s">
        <v>7</v>
      </c>
      <c r="D63" s="15" t="s">
        <v>8</v>
      </c>
      <c r="E63" s="15" t="s">
        <v>9</v>
      </c>
      <c r="F63" s="15" t="s">
        <v>10</v>
      </c>
      <c r="G63" s="15" t="s">
        <v>75</v>
      </c>
      <c r="H63" s="15" t="s">
        <v>13</v>
      </c>
      <c r="I63" s="17">
        <f>I64</f>
        <v>20066268</v>
      </c>
      <c r="J63" s="5">
        <f>J64</f>
        <v>20066268</v>
      </c>
      <c r="K63" s="5">
        <f>K64</f>
        <v>9450231.6199999992</v>
      </c>
      <c r="L63" s="4">
        <f t="shared" si="0"/>
        <v>47.095113152081886</v>
      </c>
    </row>
    <row r="64" spans="2:12" ht="31.5" x14ac:dyDescent="0.25">
      <c r="B64" s="14" t="s">
        <v>14</v>
      </c>
      <c r="C64" s="15" t="s">
        <v>7</v>
      </c>
      <c r="D64" s="15" t="s">
        <v>8</v>
      </c>
      <c r="E64" s="15" t="s">
        <v>9</v>
      </c>
      <c r="F64" s="15" t="s">
        <v>10</v>
      </c>
      <c r="G64" s="15" t="s">
        <v>75</v>
      </c>
      <c r="H64" s="15" t="s">
        <v>15</v>
      </c>
      <c r="I64" s="17">
        <v>20066268</v>
      </c>
      <c r="J64" s="5">
        <f>15404584+9500+4652184</f>
        <v>20066268</v>
      </c>
      <c r="K64" s="5">
        <v>9450231.6199999992</v>
      </c>
      <c r="L64" s="4">
        <f t="shared" si="0"/>
        <v>47.095113152081886</v>
      </c>
    </row>
    <row r="65" spans="2:12" ht="31.5" x14ac:dyDescent="0.25">
      <c r="B65" s="14" t="s">
        <v>172</v>
      </c>
      <c r="C65" s="15" t="s">
        <v>7</v>
      </c>
      <c r="D65" s="15" t="s">
        <v>8</v>
      </c>
      <c r="E65" s="15" t="s">
        <v>9</v>
      </c>
      <c r="F65" s="15" t="s">
        <v>10</v>
      </c>
      <c r="G65" s="15" t="s">
        <v>75</v>
      </c>
      <c r="H65" s="15" t="s">
        <v>16</v>
      </c>
      <c r="I65" s="17">
        <f>I66</f>
        <v>4681882</v>
      </c>
      <c r="J65" s="5">
        <f>J66</f>
        <v>6378026</v>
      </c>
      <c r="K65" s="5">
        <f>K66</f>
        <v>2744350.11</v>
      </c>
      <c r="L65" s="4">
        <f t="shared" si="0"/>
        <v>43.028205121772785</v>
      </c>
    </row>
    <row r="66" spans="2:12" ht="47.25" x14ac:dyDescent="0.25">
      <c r="B66" s="14" t="s">
        <v>17</v>
      </c>
      <c r="C66" s="15" t="s">
        <v>7</v>
      </c>
      <c r="D66" s="15" t="s">
        <v>8</v>
      </c>
      <c r="E66" s="15" t="s">
        <v>9</v>
      </c>
      <c r="F66" s="15" t="s">
        <v>10</v>
      </c>
      <c r="G66" s="15" t="s">
        <v>75</v>
      </c>
      <c r="H66" s="15" t="s">
        <v>18</v>
      </c>
      <c r="I66" s="17">
        <v>4681882</v>
      </c>
      <c r="J66" s="5">
        <f>3959865+2418161</f>
        <v>6378026</v>
      </c>
      <c r="K66" s="5">
        <v>2744350.11</v>
      </c>
      <c r="L66" s="4">
        <f t="shared" si="0"/>
        <v>43.028205121772785</v>
      </c>
    </row>
    <row r="67" spans="2:12" ht="15.75" x14ac:dyDescent="0.25">
      <c r="B67" s="14" t="s">
        <v>23</v>
      </c>
      <c r="C67" s="15" t="s">
        <v>7</v>
      </c>
      <c r="D67" s="15" t="s">
        <v>8</v>
      </c>
      <c r="E67" s="15" t="s">
        <v>9</v>
      </c>
      <c r="F67" s="15" t="s">
        <v>10</v>
      </c>
      <c r="G67" s="15" t="s">
        <v>111</v>
      </c>
      <c r="H67" s="16" t="s">
        <v>171</v>
      </c>
      <c r="I67" s="17">
        <f t="shared" ref="I67:I68" si="20">I68</f>
        <v>3572870</v>
      </c>
      <c r="J67" s="5">
        <v>3572870</v>
      </c>
      <c r="K67" s="5">
        <f>K68</f>
        <v>1347904.83</v>
      </c>
      <c r="L67" s="4">
        <f t="shared" si="0"/>
        <v>37.726108982414701</v>
      </c>
    </row>
    <row r="68" spans="2:12" ht="47.25" x14ac:dyDescent="0.25">
      <c r="B68" s="14" t="s">
        <v>24</v>
      </c>
      <c r="C68" s="15" t="s">
        <v>7</v>
      </c>
      <c r="D68" s="15" t="s">
        <v>8</v>
      </c>
      <c r="E68" s="15" t="s">
        <v>9</v>
      </c>
      <c r="F68" s="15" t="s">
        <v>10</v>
      </c>
      <c r="G68" s="15" t="s">
        <v>111</v>
      </c>
      <c r="H68" s="15" t="s">
        <v>25</v>
      </c>
      <c r="I68" s="17">
        <f t="shared" si="20"/>
        <v>3572870</v>
      </c>
      <c r="J68" s="5">
        <v>3572870</v>
      </c>
      <c r="K68" s="5">
        <f>K69</f>
        <v>1347904.83</v>
      </c>
      <c r="L68" s="4">
        <f t="shared" si="0"/>
        <v>37.726108982414701</v>
      </c>
    </row>
    <row r="69" spans="2:12" ht="15.75" x14ac:dyDescent="0.25">
      <c r="B69" s="14" t="s">
        <v>26</v>
      </c>
      <c r="C69" s="15" t="s">
        <v>7</v>
      </c>
      <c r="D69" s="15" t="s">
        <v>8</v>
      </c>
      <c r="E69" s="15" t="s">
        <v>9</v>
      </c>
      <c r="F69" s="15" t="s">
        <v>10</v>
      </c>
      <c r="G69" s="15" t="s">
        <v>111</v>
      </c>
      <c r="H69" s="15" t="s">
        <v>27</v>
      </c>
      <c r="I69" s="17">
        <v>3572870</v>
      </c>
      <c r="J69" s="5">
        <v>3572870</v>
      </c>
      <c r="K69" s="5">
        <v>1347904.83</v>
      </c>
      <c r="L69" s="4">
        <f t="shared" si="0"/>
        <v>37.726108982414701</v>
      </c>
    </row>
    <row r="70" spans="2:12" ht="15.75" customHeight="1" x14ac:dyDescent="0.25">
      <c r="B70" s="14" t="s">
        <v>28</v>
      </c>
      <c r="C70" s="15" t="s">
        <v>7</v>
      </c>
      <c r="D70" s="15" t="s">
        <v>8</v>
      </c>
      <c r="E70" s="15" t="s">
        <v>9</v>
      </c>
      <c r="F70" s="15" t="s">
        <v>10</v>
      </c>
      <c r="G70" s="15" t="s">
        <v>112</v>
      </c>
      <c r="H70" s="16" t="s">
        <v>171</v>
      </c>
      <c r="I70" s="17">
        <f t="shared" ref="I70:I71" si="21">I71</f>
        <v>2663644</v>
      </c>
      <c r="J70" s="5">
        <v>2663644</v>
      </c>
      <c r="K70" s="5">
        <f>K71</f>
        <v>1271346.55</v>
      </c>
      <c r="L70" s="4">
        <f t="shared" si="0"/>
        <v>47.729597123339303</v>
      </c>
    </row>
    <row r="71" spans="2:12" ht="47.25" customHeight="1" x14ac:dyDescent="0.25">
      <c r="B71" s="14" t="s">
        <v>24</v>
      </c>
      <c r="C71" s="15" t="s">
        <v>7</v>
      </c>
      <c r="D71" s="15" t="s">
        <v>8</v>
      </c>
      <c r="E71" s="15" t="s">
        <v>9</v>
      </c>
      <c r="F71" s="15" t="s">
        <v>10</v>
      </c>
      <c r="G71" s="15" t="s">
        <v>112</v>
      </c>
      <c r="H71" s="15" t="s">
        <v>25</v>
      </c>
      <c r="I71" s="17">
        <f t="shared" si="21"/>
        <v>2663644</v>
      </c>
      <c r="J71" s="5">
        <v>2663644</v>
      </c>
      <c r="K71" s="5">
        <f>K72</f>
        <v>1271346.55</v>
      </c>
      <c r="L71" s="4">
        <f t="shared" si="0"/>
        <v>47.729597123339303</v>
      </c>
    </row>
    <row r="72" spans="2:12" ht="22.5" customHeight="1" x14ac:dyDescent="0.25">
      <c r="B72" s="14" t="s">
        <v>26</v>
      </c>
      <c r="C72" s="15" t="s">
        <v>7</v>
      </c>
      <c r="D72" s="15" t="s">
        <v>8</v>
      </c>
      <c r="E72" s="15" t="s">
        <v>9</v>
      </c>
      <c r="F72" s="15" t="s">
        <v>10</v>
      </c>
      <c r="G72" s="15" t="s">
        <v>112</v>
      </c>
      <c r="H72" s="15" t="s">
        <v>27</v>
      </c>
      <c r="I72" s="17">
        <v>2663644</v>
      </c>
      <c r="J72" s="5">
        <v>2663644</v>
      </c>
      <c r="K72" s="5">
        <v>1271346.55</v>
      </c>
      <c r="L72" s="4">
        <f t="shared" si="0"/>
        <v>47.729597123339303</v>
      </c>
    </row>
    <row r="73" spans="2:12" ht="31.5" x14ac:dyDescent="0.25">
      <c r="B73" s="14" t="s">
        <v>114</v>
      </c>
      <c r="C73" s="15" t="s">
        <v>7</v>
      </c>
      <c r="D73" s="15" t="s">
        <v>8</v>
      </c>
      <c r="E73" s="15" t="s">
        <v>9</v>
      </c>
      <c r="F73" s="15" t="s">
        <v>10</v>
      </c>
      <c r="G73" s="15" t="s">
        <v>115</v>
      </c>
      <c r="H73" s="16" t="s">
        <v>171</v>
      </c>
      <c r="I73" s="17">
        <f t="shared" ref="I73:I74" si="22">I74</f>
        <v>9363318</v>
      </c>
      <c r="J73" s="5">
        <v>9363318</v>
      </c>
      <c r="K73" s="5">
        <f>K74</f>
        <v>4004350.43</v>
      </c>
      <c r="L73" s="4">
        <f t="shared" si="0"/>
        <v>42.766361561147448</v>
      </c>
    </row>
    <row r="74" spans="2:12" ht="51.75" customHeight="1" x14ac:dyDescent="0.25">
      <c r="B74" s="14" t="s">
        <v>24</v>
      </c>
      <c r="C74" s="15" t="s">
        <v>7</v>
      </c>
      <c r="D74" s="15" t="s">
        <v>8</v>
      </c>
      <c r="E74" s="15" t="s">
        <v>9</v>
      </c>
      <c r="F74" s="15" t="s">
        <v>10</v>
      </c>
      <c r="G74" s="15" t="s">
        <v>115</v>
      </c>
      <c r="H74" s="15" t="s">
        <v>25</v>
      </c>
      <c r="I74" s="17">
        <f t="shared" si="22"/>
        <v>9363318</v>
      </c>
      <c r="J74" s="5">
        <v>9363318</v>
      </c>
      <c r="K74" s="5">
        <f>K75</f>
        <v>4004350.43</v>
      </c>
      <c r="L74" s="4">
        <f t="shared" si="0"/>
        <v>42.766361561147448</v>
      </c>
    </row>
    <row r="75" spans="2:12" ht="23.25" customHeight="1" x14ac:dyDescent="0.25">
      <c r="B75" s="14" t="s">
        <v>26</v>
      </c>
      <c r="C75" s="15" t="s">
        <v>7</v>
      </c>
      <c r="D75" s="15" t="s">
        <v>8</v>
      </c>
      <c r="E75" s="15" t="s">
        <v>9</v>
      </c>
      <c r="F75" s="15" t="s">
        <v>10</v>
      </c>
      <c r="G75" s="15" t="s">
        <v>115</v>
      </c>
      <c r="H75" s="15" t="s">
        <v>27</v>
      </c>
      <c r="I75" s="17">
        <v>9363318</v>
      </c>
      <c r="J75" s="5">
        <v>9363318</v>
      </c>
      <c r="K75" s="5">
        <v>4004350.43</v>
      </c>
      <c r="L75" s="4">
        <f t="shared" si="0"/>
        <v>42.766361561147448</v>
      </c>
    </row>
    <row r="76" spans="2:12" ht="31.5" x14ac:dyDescent="0.25">
      <c r="B76" s="14" t="s">
        <v>29</v>
      </c>
      <c r="C76" s="15" t="s">
        <v>7</v>
      </c>
      <c r="D76" s="15" t="s">
        <v>8</v>
      </c>
      <c r="E76" s="15" t="s">
        <v>9</v>
      </c>
      <c r="F76" s="15" t="s">
        <v>10</v>
      </c>
      <c r="G76" s="15" t="s">
        <v>131</v>
      </c>
      <c r="H76" s="16" t="s">
        <v>171</v>
      </c>
      <c r="I76" s="17">
        <f t="shared" ref="I76:I77" si="23">I77</f>
        <v>11230647</v>
      </c>
      <c r="J76" s="5">
        <v>11230647</v>
      </c>
      <c r="K76" s="5">
        <f>K77</f>
        <v>5649745.1299999999</v>
      </c>
      <c r="L76" s="4">
        <f t="shared" si="0"/>
        <v>50.3064973015357</v>
      </c>
    </row>
    <row r="77" spans="2:12" ht="53.25" customHeight="1" x14ac:dyDescent="0.25">
      <c r="B77" s="14" t="s">
        <v>24</v>
      </c>
      <c r="C77" s="15" t="s">
        <v>7</v>
      </c>
      <c r="D77" s="15" t="s">
        <v>8</v>
      </c>
      <c r="E77" s="15" t="s">
        <v>9</v>
      </c>
      <c r="F77" s="15" t="s">
        <v>10</v>
      </c>
      <c r="G77" s="15" t="s">
        <v>131</v>
      </c>
      <c r="H77" s="15" t="s">
        <v>25</v>
      </c>
      <c r="I77" s="17">
        <f t="shared" si="23"/>
        <v>11230647</v>
      </c>
      <c r="J77" s="5">
        <v>11230647</v>
      </c>
      <c r="K77" s="5">
        <f>K78</f>
        <v>5649745.1299999999</v>
      </c>
      <c r="L77" s="4">
        <f t="shared" ref="L77:L143" si="24">K77/J77*100</f>
        <v>50.3064973015357</v>
      </c>
    </row>
    <row r="78" spans="2:12" ht="29.25" customHeight="1" x14ac:dyDescent="0.25">
      <c r="B78" s="14" t="s">
        <v>30</v>
      </c>
      <c r="C78" s="15" t="s">
        <v>7</v>
      </c>
      <c r="D78" s="15" t="s">
        <v>8</v>
      </c>
      <c r="E78" s="15" t="s">
        <v>9</v>
      </c>
      <c r="F78" s="15" t="s">
        <v>10</v>
      </c>
      <c r="G78" s="15" t="s">
        <v>131</v>
      </c>
      <c r="H78" s="15" t="s">
        <v>31</v>
      </c>
      <c r="I78" s="17">
        <v>11230647</v>
      </c>
      <c r="J78" s="5">
        <v>11230647</v>
      </c>
      <c r="K78" s="5">
        <v>5649745.1299999999</v>
      </c>
      <c r="L78" s="4">
        <f t="shared" si="24"/>
        <v>50.3064973015357</v>
      </c>
    </row>
    <row r="79" spans="2:12" ht="22.5" customHeight="1" x14ac:dyDescent="0.25">
      <c r="B79" s="14" t="s">
        <v>100</v>
      </c>
      <c r="C79" s="15" t="s">
        <v>7</v>
      </c>
      <c r="D79" s="15" t="s">
        <v>8</v>
      </c>
      <c r="E79" s="15" t="s">
        <v>9</v>
      </c>
      <c r="F79" s="15" t="s">
        <v>10</v>
      </c>
      <c r="G79" s="15" t="s">
        <v>101</v>
      </c>
      <c r="H79" s="16" t="s">
        <v>171</v>
      </c>
      <c r="I79" s="17">
        <f>I80+I82</f>
        <v>3291306</v>
      </c>
      <c r="J79" s="17">
        <f t="shared" ref="J79:K79" si="25">J80+J82</f>
        <v>3591306</v>
      </c>
      <c r="K79" s="17">
        <f t="shared" si="25"/>
        <v>1846488.6199999999</v>
      </c>
      <c r="L79" s="4">
        <f t="shared" si="24"/>
        <v>51.415519034022715</v>
      </c>
    </row>
    <row r="80" spans="2:12" ht="86.25" customHeight="1" x14ac:dyDescent="0.25">
      <c r="B80" s="14" t="s">
        <v>12</v>
      </c>
      <c r="C80" s="15" t="s">
        <v>7</v>
      </c>
      <c r="D80" s="15" t="s">
        <v>8</v>
      </c>
      <c r="E80" s="15" t="s">
        <v>9</v>
      </c>
      <c r="F80" s="15" t="s">
        <v>10</v>
      </c>
      <c r="G80" s="15" t="s">
        <v>101</v>
      </c>
      <c r="H80" s="15" t="s">
        <v>13</v>
      </c>
      <c r="I80" s="17">
        <f>I81</f>
        <v>2449143</v>
      </c>
      <c r="J80" s="5">
        <f>J81</f>
        <v>2449143</v>
      </c>
      <c r="K80" s="5">
        <f>K81</f>
        <v>1211141.3799999999</v>
      </c>
      <c r="L80" s="4">
        <f t="shared" si="24"/>
        <v>49.451640022652818</v>
      </c>
    </row>
    <row r="81" spans="2:12" ht="36" customHeight="1" x14ac:dyDescent="0.25">
      <c r="B81" s="14" t="s">
        <v>34</v>
      </c>
      <c r="C81" s="15" t="s">
        <v>7</v>
      </c>
      <c r="D81" s="15" t="s">
        <v>8</v>
      </c>
      <c r="E81" s="15" t="s">
        <v>9</v>
      </c>
      <c r="F81" s="15" t="s">
        <v>10</v>
      </c>
      <c r="G81" s="15" t="s">
        <v>101</v>
      </c>
      <c r="H81" s="15" t="s">
        <v>35</v>
      </c>
      <c r="I81" s="17">
        <v>2449143</v>
      </c>
      <c r="J81" s="5">
        <f>1867468+17700+563975</f>
        <v>2449143</v>
      </c>
      <c r="K81" s="5">
        <v>1211141.3799999999</v>
      </c>
      <c r="L81" s="4">
        <f t="shared" si="24"/>
        <v>49.451640022652818</v>
      </c>
    </row>
    <row r="82" spans="2:12" ht="39.75" customHeight="1" x14ac:dyDescent="0.25">
      <c r="B82" s="14" t="s">
        <v>172</v>
      </c>
      <c r="C82" s="15" t="s">
        <v>7</v>
      </c>
      <c r="D82" s="15" t="s">
        <v>8</v>
      </c>
      <c r="E82" s="15" t="s">
        <v>9</v>
      </c>
      <c r="F82" s="15" t="s">
        <v>10</v>
      </c>
      <c r="G82" s="15" t="s">
        <v>101</v>
      </c>
      <c r="H82" s="15" t="s">
        <v>16</v>
      </c>
      <c r="I82" s="17">
        <f>I83</f>
        <v>842163</v>
      </c>
      <c r="J82" s="5">
        <f>J83</f>
        <v>1142163</v>
      </c>
      <c r="K82" s="5">
        <f>K83</f>
        <v>635347.24</v>
      </c>
      <c r="L82" s="4">
        <f t="shared" si="24"/>
        <v>55.626669748538518</v>
      </c>
    </row>
    <row r="83" spans="2:12" ht="47.25" x14ac:dyDescent="0.25">
      <c r="B83" s="14" t="s">
        <v>17</v>
      </c>
      <c r="C83" s="15" t="s">
        <v>7</v>
      </c>
      <c r="D83" s="15" t="s">
        <v>8</v>
      </c>
      <c r="E83" s="15" t="s">
        <v>9</v>
      </c>
      <c r="F83" s="15" t="s">
        <v>10</v>
      </c>
      <c r="G83" s="15" t="s">
        <v>101</v>
      </c>
      <c r="H83" s="15" t="s">
        <v>18</v>
      </c>
      <c r="I83" s="17">
        <v>842163</v>
      </c>
      <c r="J83" s="5">
        <v>1142163</v>
      </c>
      <c r="K83" s="5">
        <v>635347.24</v>
      </c>
      <c r="L83" s="4">
        <f t="shared" si="24"/>
        <v>55.626669748538518</v>
      </c>
    </row>
    <row r="84" spans="2:12" ht="43.5" customHeight="1" x14ac:dyDescent="0.25">
      <c r="B84" s="14" t="s">
        <v>97</v>
      </c>
      <c r="C84" s="15" t="s">
        <v>7</v>
      </c>
      <c r="D84" s="15" t="s">
        <v>8</v>
      </c>
      <c r="E84" s="15" t="s">
        <v>9</v>
      </c>
      <c r="F84" s="15" t="s">
        <v>10</v>
      </c>
      <c r="G84" s="15" t="s">
        <v>98</v>
      </c>
      <c r="H84" s="16" t="s">
        <v>171</v>
      </c>
      <c r="I84" s="17">
        <f t="shared" ref="I84:I85" si="26">I85</f>
        <v>4064403</v>
      </c>
      <c r="J84" s="5">
        <f>J85</f>
        <v>4109403</v>
      </c>
      <c r="K84" s="5">
        <f>K85</f>
        <v>1649826</v>
      </c>
      <c r="L84" s="4">
        <f t="shared" si="24"/>
        <v>40.147583481104185</v>
      </c>
    </row>
    <row r="85" spans="2:12" ht="51.75" customHeight="1" x14ac:dyDescent="0.25">
      <c r="B85" s="14" t="s">
        <v>24</v>
      </c>
      <c r="C85" s="15" t="s">
        <v>7</v>
      </c>
      <c r="D85" s="15" t="s">
        <v>8</v>
      </c>
      <c r="E85" s="15" t="s">
        <v>9</v>
      </c>
      <c r="F85" s="15" t="s">
        <v>10</v>
      </c>
      <c r="G85" s="15" t="s">
        <v>98</v>
      </c>
      <c r="H85" s="15" t="s">
        <v>25</v>
      </c>
      <c r="I85" s="17">
        <f t="shared" si="26"/>
        <v>4064403</v>
      </c>
      <c r="J85" s="5">
        <f>J86</f>
        <v>4109403</v>
      </c>
      <c r="K85" s="5">
        <f>K86</f>
        <v>1649826</v>
      </c>
      <c r="L85" s="4">
        <f t="shared" si="24"/>
        <v>40.147583481104185</v>
      </c>
    </row>
    <row r="86" spans="2:12" ht="22.5" customHeight="1" x14ac:dyDescent="0.25">
      <c r="B86" s="14" t="s">
        <v>26</v>
      </c>
      <c r="C86" s="15" t="s">
        <v>7</v>
      </c>
      <c r="D86" s="15" t="s">
        <v>8</v>
      </c>
      <c r="E86" s="15" t="s">
        <v>9</v>
      </c>
      <c r="F86" s="15" t="s">
        <v>10</v>
      </c>
      <c r="G86" s="15" t="s">
        <v>98</v>
      </c>
      <c r="H86" s="15" t="s">
        <v>27</v>
      </c>
      <c r="I86" s="17">
        <v>4064403</v>
      </c>
      <c r="J86" s="5">
        <v>4109403</v>
      </c>
      <c r="K86" s="5">
        <v>1649826</v>
      </c>
      <c r="L86" s="4">
        <f t="shared" si="24"/>
        <v>40.147583481104185</v>
      </c>
    </row>
    <row r="87" spans="2:12" ht="47.25" x14ac:dyDescent="0.25">
      <c r="B87" s="14" t="s">
        <v>211</v>
      </c>
      <c r="C87" s="15" t="s">
        <v>7</v>
      </c>
      <c r="D87" s="15" t="s">
        <v>8</v>
      </c>
      <c r="E87" s="15" t="s">
        <v>9</v>
      </c>
      <c r="F87" s="15" t="s">
        <v>10</v>
      </c>
      <c r="G87" s="15">
        <v>80930</v>
      </c>
      <c r="H87" s="15"/>
      <c r="I87" s="17">
        <f t="shared" ref="I87:I88" si="27">I88</f>
        <v>0</v>
      </c>
      <c r="J87" s="5">
        <f>J88</f>
        <v>120000</v>
      </c>
      <c r="K87" s="5">
        <f>K88</f>
        <v>6633</v>
      </c>
      <c r="L87" s="4">
        <f t="shared" si="24"/>
        <v>5.5274999999999999</v>
      </c>
    </row>
    <row r="88" spans="2:12" ht="31.5" x14ac:dyDescent="0.25">
      <c r="B88" s="14" t="s">
        <v>172</v>
      </c>
      <c r="C88" s="15" t="s">
        <v>7</v>
      </c>
      <c r="D88" s="15" t="s">
        <v>8</v>
      </c>
      <c r="E88" s="15" t="s">
        <v>9</v>
      </c>
      <c r="F88" s="15" t="s">
        <v>10</v>
      </c>
      <c r="G88" s="15">
        <v>80930</v>
      </c>
      <c r="H88" s="15">
        <v>200</v>
      </c>
      <c r="I88" s="17">
        <f t="shared" si="27"/>
        <v>0</v>
      </c>
      <c r="J88" s="5">
        <f>J89</f>
        <v>120000</v>
      </c>
      <c r="K88" s="5">
        <f>K89</f>
        <v>6633</v>
      </c>
      <c r="L88" s="4">
        <f t="shared" si="24"/>
        <v>5.5274999999999999</v>
      </c>
    </row>
    <row r="89" spans="2:12" ht="47.25" x14ac:dyDescent="0.25">
      <c r="B89" s="14" t="s">
        <v>17</v>
      </c>
      <c r="C89" s="15" t="s">
        <v>7</v>
      </c>
      <c r="D89" s="15" t="s">
        <v>8</v>
      </c>
      <c r="E89" s="15" t="s">
        <v>9</v>
      </c>
      <c r="F89" s="15" t="s">
        <v>10</v>
      </c>
      <c r="G89" s="15">
        <v>80930</v>
      </c>
      <c r="H89" s="15">
        <v>240</v>
      </c>
      <c r="I89" s="17"/>
      <c r="J89" s="5">
        <v>120000</v>
      </c>
      <c r="K89" s="5">
        <v>6633</v>
      </c>
      <c r="L89" s="4">
        <f t="shared" si="24"/>
        <v>5.5274999999999999</v>
      </c>
    </row>
    <row r="90" spans="2:12" ht="15.75" x14ac:dyDescent="0.25">
      <c r="B90" s="14" t="s">
        <v>149</v>
      </c>
      <c r="C90" s="15" t="s">
        <v>7</v>
      </c>
      <c r="D90" s="15" t="s">
        <v>8</v>
      </c>
      <c r="E90" s="15" t="s">
        <v>9</v>
      </c>
      <c r="F90" s="15" t="s">
        <v>10</v>
      </c>
      <c r="G90" s="15" t="s">
        <v>150</v>
      </c>
      <c r="H90" s="16" t="s">
        <v>171</v>
      </c>
      <c r="I90" s="17">
        <f t="shared" ref="I90:I91" si="28">I91</f>
        <v>70000</v>
      </c>
      <c r="J90" s="5">
        <v>70000</v>
      </c>
      <c r="K90" s="5">
        <f>K91</f>
        <v>70000</v>
      </c>
      <c r="L90" s="4">
        <f t="shared" si="24"/>
        <v>100</v>
      </c>
    </row>
    <row r="91" spans="2:12" ht="15.75" x14ac:dyDescent="0.25">
      <c r="B91" s="14" t="s">
        <v>19</v>
      </c>
      <c r="C91" s="15" t="s">
        <v>7</v>
      </c>
      <c r="D91" s="15" t="s">
        <v>8</v>
      </c>
      <c r="E91" s="15" t="s">
        <v>9</v>
      </c>
      <c r="F91" s="15" t="s">
        <v>10</v>
      </c>
      <c r="G91" s="15" t="s">
        <v>150</v>
      </c>
      <c r="H91" s="15" t="s">
        <v>20</v>
      </c>
      <c r="I91" s="17">
        <f t="shared" si="28"/>
        <v>70000</v>
      </c>
      <c r="J91" s="5">
        <v>70000</v>
      </c>
      <c r="K91" s="5">
        <f>K92</f>
        <v>70000</v>
      </c>
      <c r="L91" s="4">
        <f t="shared" si="24"/>
        <v>100</v>
      </c>
    </row>
    <row r="92" spans="2:12" ht="15.75" x14ac:dyDescent="0.25">
      <c r="B92" s="14" t="s">
        <v>21</v>
      </c>
      <c r="C92" s="15" t="s">
        <v>7</v>
      </c>
      <c r="D92" s="15" t="s">
        <v>8</v>
      </c>
      <c r="E92" s="15" t="s">
        <v>9</v>
      </c>
      <c r="F92" s="15" t="s">
        <v>10</v>
      </c>
      <c r="G92" s="15" t="s">
        <v>150</v>
      </c>
      <c r="H92" s="15" t="s">
        <v>22</v>
      </c>
      <c r="I92" s="17">
        <v>70000</v>
      </c>
      <c r="J92" s="5">
        <v>70000</v>
      </c>
      <c r="K92" s="5">
        <v>70000</v>
      </c>
      <c r="L92" s="4">
        <f t="shared" si="24"/>
        <v>100</v>
      </c>
    </row>
    <row r="93" spans="2:12" ht="94.5" customHeight="1" x14ac:dyDescent="0.25">
      <c r="B93" s="14" t="s">
        <v>179</v>
      </c>
      <c r="C93" s="15" t="s">
        <v>7</v>
      </c>
      <c r="D93" s="15" t="s">
        <v>8</v>
      </c>
      <c r="E93" s="15" t="s">
        <v>9</v>
      </c>
      <c r="F93" s="15" t="s">
        <v>10</v>
      </c>
      <c r="G93" s="15" t="s">
        <v>106</v>
      </c>
      <c r="H93" s="16" t="s">
        <v>171</v>
      </c>
      <c r="I93" s="17">
        <f t="shared" ref="I93:K94" si="29">I94</f>
        <v>9423044</v>
      </c>
      <c r="J93" s="17">
        <f t="shared" si="29"/>
        <v>9423044</v>
      </c>
      <c r="K93" s="17">
        <f t="shared" si="29"/>
        <v>2975798</v>
      </c>
      <c r="L93" s="4">
        <f t="shared" si="24"/>
        <v>31.580007479536338</v>
      </c>
    </row>
    <row r="94" spans="2:12" ht="15.75" customHeight="1" x14ac:dyDescent="0.25">
      <c r="B94" s="14" t="s">
        <v>19</v>
      </c>
      <c r="C94" s="15" t="s">
        <v>7</v>
      </c>
      <c r="D94" s="15" t="s">
        <v>8</v>
      </c>
      <c r="E94" s="15" t="s">
        <v>9</v>
      </c>
      <c r="F94" s="15" t="s">
        <v>10</v>
      </c>
      <c r="G94" s="15" t="s">
        <v>106</v>
      </c>
      <c r="H94" s="15" t="s">
        <v>20</v>
      </c>
      <c r="I94" s="17">
        <f t="shared" si="29"/>
        <v>9423044</v>
      </c>
      <c r="J94" s="17">
        <f t="shared" si="29"/>
        <v>9423044</v>
      </c>
      <c r="K94" s="17">
        <f t="shared" si="29"/>
        <v>2975798</v>
      </c>
      <c r="L94" s="4">
        <f t="shared" si="24"/>
        <v>31.580007479536338</v>
      </c>
    </row>
    <row r="95" spans="2:12" ht="63" customHeight="1" x14ac:dyDescent="0.25">
      <c r="B95" s="14" t="s">
        <v>32</v>
      </c>
      <c r="C95" s="15" t="s">
        <v>7</v>
      </c>
      <c r="D95" s="15" t="s">
        <v>8</v>
      </c>
      <c r="E95" s="15" t="s">
        <v>9</v>
      </c>
      <c r="F95" s="15" t="s">
        <v>10</v>
      </c>
      <c r="G95" s="15" t="s">
        <v>106</v>
      </c>
      <c r="H95" s="15" t="s">
        <v>33</v>
      </c>
      <c r="I95" s="17">
        <v>9423044</v>
      </c>
      <c r="J95" s="5">
        <v>9423044</v>
      </c>
      <c r="K95" s="5">
        <v>2975798</v>
      </c>
      <c r="L95" s="4">
        <f t="shared" si="24"/>
        <v>31.580007479536338</v>
      </c>
    </row>
    <row r="96" spans="2:12" ht="31.5" x14ac:dyDescent="0.25">
      <c r="B96" s="14" t="s">
        <v>180</v>
      </c>
      <c r="C96" s="15" t="s">
        <v>7</v>
      </c>
      <c r="D96" s="15" t="s">
        <v>8</v>
      </c>
      <c r="E96" s="15" t="s">
        <v>9</v>
      </c>
      <c r="F96" s="15" t="s">
        <v>10</v>
      </c>
      <c r="G96" s="15" t="s">
        <v>224</v>
      </c>
      <c r="H96" s="16" t="s">
        <v>171</v>
      </c>
      <c r="I96" s="17">
        <f t="shared" ref="I96:K97" si="30">I97</f>
        <v>64082</v>
      </c>
      <c r="J96" s="17">
        <f t="shared" si="30"/>
        <v>192292</v>
      </c>
      <c r="K96" s="17">
        <f t="shared" si="30"/>
        <v>63250.59</v>
      </c>
      <c r="L96" s="4">
        <f t="shared" si="24"/>
        <v>32.892990868054831</v>
      </c>
    </row>
    <row r="97" spans="2:12" ht="31.5" x14ac:dyDescent="0.25">
      <c r="B97" s="14" t="s">
        <v>172</v>
      </c>
      <c r="C97" s="15" t="s">
        <v>7</v>
      </c>
      <c r="D97" s="15" t="s">
        <v>8</v>
      </c>
      <c r="E97" s="15" t="s">
        <v>9</v>
      </c>
      <c r="F97" s="15" t="s">
        <v>10</v>
      </c>
      <c r="G97" s="15" t="s">
        <v>224</v>
      </c>
      <c r="H97" s="15" t="s">
        <v>16</v>
      </c>
      <c r="I97" s="17">
        <f t="shared" si="30"/>
        <v>64082</v>
      </c>
      <c r="J97" s="17">
        <f t="shared" si="30"/>
        <v>192292</v>
      </c>
      <c r="K97" s="17">
        <f>K98</f>
        <v>63250.59</v>
      </c>
      <c r="L97" s="4">
        <f t="shared" si="24"/>
        <v>32.892990868054831</v>
      </c>
    </row>
    <row r="98" spans="2:12" ht="47.25" x14ac:dyDescent="0.25">
      <c r="B98" s="14" t="s">
        <v>17</v>
      </c>
      <c r="C98" s="15" t="s">
        <v>7</v>
      </c>
      <c r="D98" s="15" t="s">
        <v>8</v>
      </c>
      <c r="E98" s="15" t="s">
        <v>9</v>
      </c>
      <c r="F98" s="15" t="s">
        <v>10</v>
      </c>
      <c r="G98" s="15" t="s">
        <v>224</v>
      </c>
      <c r="H98" s="15" t="s">
        <v>18</v>
      </c>
      <c r="I98" s="17">
        <v>64082</v>
      </c>
      <c r="J98" s="5">
        <v>192292</v>
      </c>
      <c r="K98" s="5">
        <v>63250.59</v>
      </c>
      <c r="L98" s="4">
        <f t="shared" si="24"/>
        <v>32.892990868054831</v>
      </c>
    </row>
    <row r="99" spans="2:12" ht="78.75" customHeight="1" x14ac:dyDescent="0.25">
      <c r="B99" s="14" t="s">
        <v>109</v>
      </c>
      <c r="C99" s="15" t="s">
        <v>7</v>
      </c>
      <c r="D99" s="15" t="s">
        <v>8</v>
      </c>
      <c r="E99" s="15" t="s">
        <v>9</v>
      </c>
      <c r="F99" s="15" t="s">
        <v>10</v>
      </c>
      <c r="G99" s="15" t="s">
        <v>225</v>
      </c>
      <c r="H99" s="16" t="s">
        <v>171</v>
      </c>
      <c r="I99" s="17">
        <f t="shared" ref="I99:K100" si="31">I100</f>
        <v>58588</v>
      </c>
      <c r="J99" s="17">
        <f t="shared" si="31"/>
        <v>217588</v>
      </c>
      <c r="K99" s="17">
        <f t="shared" si="31"/>
        <v>153669.75</v>
      </c>
      <c r="L99" s="4">
        <f t="shared" si="24"/>
        <v>70.624184238101364</v>
      </c>
    </row>
    <row r="100" spans="2:12" ht="31.5" customHeight="1" x14ac:dyDescent="0.25">
      <c r="B100" s="14" t="s">
        <v>172</v>
      </c>
      <c r="C100" s="15" t="s">
        <v>7</v>
      </c>
      <c r="D100" s="15" t="s">
        <v>8</v>
      </c>
      <c r="E100" s="15" t="s">
        <v>9</v>
      </c>
      <c r="F100" s="15" t="s">
        <v>10</v>
      </c>
      <c r="G100" s="15" t="s">
        <v>225</v>
      </c>
      <c r="H100" s="15" t="s">
        <v>16</v>
      </c>
      <c r="I100" s="17">
        <f t="shared" si="31"/>
        <v>58588</v>
      </c>
      <c r="J100" s="17">
        <f t="shared" si="31"/>
        <v>217588</v>
      </c>
      <c r="K100" s="17">
        <f t="shared" si="31"/>
        <v>153669.75</v>
      </c>
      <c r="L100" s="4">
        <f t="shared" si="24"/>
        <v>70.624184238101364</v>
      </c>
    </row>
    <row r="101" spans="2:12" ht="47.25" customHeight="1" x14ac:dyDescent="0.25">
      <c r="B101" s="14" t="s">
        <v>17</v>
      </c>
      <c r="C101" s="15" t="s">
        <v>7</v>
      </c>
      <c r="D101" s="15" t="s">
        <v>8</v>
      </c>
      <c r="E101" s="15" t="s">
        <v>9</v>
      </c>
      <c r="F101" s="15" t="s">
        <v>10</v>
      </c>
      <c r="G101" s="15" t="s">
        <v>225</v>
      </c>
      <c r="H101" s="15" t="s">
        <v>18</v>
      </c>
      <c r="I101" s="17">
        <v>58588</v>
      </c>
      <c r="J101" s="5">
        <v>217588</v>
      </c>
      <c r="K101" s="5">
        <v>153669.75</v>
      </c>
      <c r="L101" s="4">
        <f t="shared" si="24"/>
        <v>70.624184238101364</v>
      </c>
    </row>
    <row r="102" spans="2:12" ht="38.25" customHeight="1" x14ac:dyDescent="0.25">
      <c r="B102" s="18" t="s">
        <v>226</v>
      </c>
      <c r="C102" s="15" t="s">
        <v>7</v>
      </c>
      <c r="D102" s="15" t="s">
        <v>8</v>
      </c>
      <c r="E102" s="15" t="s">
        <v>9</v>
      </c>
      <c r="F102" s="15" t="s">
        <v>10</v>
      </c>
      <c r="G102" s="15">
        <v>81850</v>
      </c>
      <c r="H102" s="15"/>
      <c r="I102" s="17"/>
      <c r="J102" s="5">
        <f>J103</f>
        <v>8800000</v>
      </c>
      <c r="K102" s="5">
        <f>K103</f>
        <v>8767657.7200000007</v>
      </c>
      <c r="L102" s="4">
        <f t="shared" si="24"/>
        <v>99.632474090909099</v>
      </c>
    </row>
    <row r="103" spans="2:12" ht="31.5" x14ac:dyDescent="0.25">
      <c r="B103" s="14" t="s">
        <v>172</v>
      </c>
      <c r="C103" s="15" t="s">
        <v>7</v>
      </c>
      <c r="D103" s="15" t="s">
        <v>8</v>
      </c>
      <c r="E103" s="15" t="s">
        <v>9</v>
      </c>
      <c r="F103" s="15" t="s">
        <v>10</v>
      </c>
      <c r="G103" s="15">
        <v>81850</v>
      </c>
      <c r="H103" s="15">
        <v>200</v>
      </c>
      <c r="I103" s="17"/>
      <c r="J103" s="5">
        <f>J104</f>
        <v>8800000</v>
      </c>
      <c r="K103" s="5">
        <f>K104</f>
        <v>8767657.7200000007</v>
      </c>
      <c r="L103" s="4">
        <f t="shared" si="24"/>
        <v>99.632474090909099</v>
      </c>
    </row>
    <row r="104" spans="2:12" ht="47.25" x14ac:dyDescent="0.25">
      <c r="B104" s="18" t="s">
        <v>17</v>
      </c>
      <c r="C104" s="15" t="s">
        <v>7</v>
      </c>
      <c r="D104" s="15" t="s">
        <v>8</v>
      </c>
      <c r="E104" s="15" t="s">
        <v>9</v>
      </c>
      <c r="F104" s="15" t="s">
        <v>10</v>
      </c>
      <c r="G104" s="15">
        <v>81850</v>
      </c>
      <c r="H104" s="15">
        <v>240</v>
      </c>
      <c r="I104" s="17"/>
      <c r="J104" s="5">
        <v>8800000</v>
      </c>
      <c r="K104" s="5">
        <v>8767657.7200000007</v>
      </c>
      <c r="L104" s="4">
        <f t="shared" si="24"/>
        <v>99.632474090909099</v>
      </c>
    </row>
    <row r="105" spans="2:12" ht="31.5" x14ac:dyDescent="0.25">
      <c r="B105" s="14" t="s">
        <v>122</v>
      </c>
      <c r="C105" s="15" t="s">
        <v>7</v>
      </c>
      <c r="D105" s="15" t="s">
        <v>8</v>
      </c>
      <c r="E105" s="15" t="s">
        <v>9</v>
      </c>
      <c r="F105" s="15" t="s">
        <v>10</v>
      </c>
      <c r="G105" s="15" t="s">
        <v>123</v>
      </c>
      <c r="H105" s="16" t="s">
        <v>171</v>
      </c>
      <c r="I105" s="17">
        <f t="shared" ref="I105:I106" si="32">I106</f>
        <v>6805000</v>
      </c>
      <c r="J105" s="5">
        <v>6805000</v>
      </c>
      <c r="K105" s="5">
        <f>K106</f>
        <v>3310517.24</v>
      </c>
      <c r="L105" s="4">
        <f t="shared" si="24"/>
        <v>48.648306245407788</v>
      </c>
    </row>
    <row r="106" spans="2:12" ht="31.5" x14ac:dyDescent="0.25">
      <c r="B106" s="14" t="s">
        <v>175</v>
      </c>
      <c r="C106" s="15" t="s">
        <v>7</v>
      </c>
      <c r="D106" s="15" t="s">
        <v>8</v>
      </c>
      <c r="E106" s="15" t="s">
        <v>9</v>
      </c>
      <c r="F106" s="15" t="s">
        <v>10</v>
      </c>
      <c r="G106" s="15" t="s">
        <v>123</v>
      </c>
      <c r="H106" s="15" t="s">
        <v>38</v>
      </c>
      <c r="I106" s="17">
        <f t="shared" si="32"/>
        <v>6805000</v>
      </c>
      <c r="J106" s="5">
        <v>6805000</v>
      </c>
      <c r="K106" s="5">
        <f>K107</f>
        <v>3310517.24</v>
      </c>
      <c r="L106" s="4">
        <f t="shared" si="24"/>
        <v>48.648306245407788</v>
      </c>
    </row>
    <row r="107" spans="2:12" ht="31.5" x14ac:dyDescent="0.25">
      <c r="B107" s="14" t="s">
        <v>39</v>
      </c>
      <c r="C107" s="15" t="s">
        <v>7</v>
      </c>
      <c r="D107" s="15" t="s">
        <v>8</v>
      </c>
      <c r="E107" s="15" t="s">
        <v>9</v>
      </c>
      <c r="F107" s="15" t="s">
        <v>10</v>
      </c>
      <c r="G107" s="15" t="s">
        <v>123</v>
      </c>
      <c r="H107" s="15" t="s">
        <v>40</v>
      </c>
      <c r="I107" s="17">
        <v>6805000</v>
      </c>
      <c r="J107" s="5">
        <v>6805000</v>
      </c>
      <c r="K107" s="5">
        <v>3310517.24</v>
      </c>
      <c r="L107" s="4">
        <f t="shared" si="24"/>
        <v>48.648306245407788</v>
      </c>
    </row>
    <row r="108" spans="2:12" ht="31.5" customHeight="1" x14ac:dyDescent="0.25">
      <c r="B108" s="14" t="s">
        <v>181</v>
      </c>
      <c r="C108" s="15" t="s">
        <v>7</v>
      </c>
      <c r="D108" s="15" t="s">
        <v>8</v>
      </c>
      <c r="E108" s="15" t="s">
        <v>9</v>
      </c>
      <c r="F108" s="15" t="s">
        <v>10</v>
      </c>
      <c r="G108" s="15" t="s">
        <v>125</v>
      </c>
      <c r="H108" s="16" t="s">
        <v>171</v>
      </c>
      <c r="I108" s="17">
        <f t="shared" ref="I108:I109" si="33">I109</f>
        <v>120537</v>
      </c>
      <c r="J108" s="5">
        <v>120537</v>
      </c>
      <c r="K108" s="5">
        <f>K109</f>
        <v>45000</v>
      </c>
      <c r="L108" s="4">
        <f t="shared" si="24"/>
        <v>37.332935115358765</v>
      </c>
    </row>
    <row r="109" spans="2:12" ht="47.25" customHeight="1" x14ac:dyDescent="0.25">
      <c r="B109" s="14" t="s">
        <v>24</v>
      </c>
      <c r="C109" s="15" t="s">
        <v>7</v>
      </c>
      <c r="D109" s="15" t="s">
        <v>8</v>
      </c>
      <c r="E109" s="15" t="s">
        <v>9</v>
      </c>
      <c r="F109" s="15" t="s">
        <v>10</v>
      </c>
      <c r="G109" s="15" t="s">
        <v>125</v>
      </c>
      <c r="H109" s="15" t="s">
        <v>25</v>
      </c>
      <c r="I109" s="17">
        <f t="shared" si="33"/>
        <v>120537</v>
      </c>
      <c r="J109" s="5">
        <v>120537</v>
      </c>
      <c r="K109" s="5">
        <f>K110</f>
        <v>45000</v>
      </c>
      <c r="L109" s="4">
        <f t="shared" si="24"/>
        <v>37.332935115358765</v>
      </c>
    </row>
    <row r="110" spans="2:12" ht="70.5" customHeight="1" x14ac:dyDescent="0.25">
      <c r="B110" s="14" t="s">
        <v>197</v>
      </c>
      <c r="C110" s="15" t="s">
        <v>7</v>
      </c>
      <c r="D110" s="15" t="s">
        <v>8</v>
      </c>
      <c r="E110" s="15" t="s">
        <v>9</v>
      </c>
      <c r="F110" s="15" t="s">
        <v>10</v>
      </c>
      <c r="G110" s="15" t="s">
        <v>125</v>
      </c>
      <c r="H110" s="15" t="s">
        <v>227</v>
      </c>
      <c r="I110" s="17">
        <v>120537</v>
      </c>
      <c r="J110" s="5">
        <v>120537</v>
      </c>
      <c r="K110" s="5">
        <v>45000</v>
      </c>
      <c r="L110" s="4">
        <f t="shared" si="24"/>
        <v>37.332935115358765</v>
      </c>
    </row>
    <row r="111" spans="2:12" ht="146.25" customHeight="1" x14ac:dyDescent="0.25">
      <c r="B111" s="18" t="s">
        <v>228</v>
      </c>
      <c r="C111" s="15" t="s">
        <v>7</v>
      </c>
      <c r="D111" s="15" t="s">
        <v>8</v>
      </c>
      <c r="E111" s="15" t="s">
        <v>9</v>
      </c>
      <c r="F111" s="15" t="s">
        <v>10</v>
      </c>
      <c r="G111" s="15">
        <v>83350</v>
      </c>
      <c r="H111" s="15"/>
      <c r="I111" s="17"/>
      <c r="J111" s="5">
        <f>J112</f>
        <v>338047.2</v>
      </c>
      <c r="K111" s="5">
        <f>K112</f>
        <v>0</v>
      </c>
      <c r="L111" s="4">
        <f t="shared" si="24"/>
        <v>0</v>
      </c>
    </row>
    <row r="112" spans="2:12" ht="31.5" customHeight="1" x14ac:dyDescent="0.25">
      <c r="B112" s="14" t="s">
        <v>172</v>
      </c>
      <c r="C112" s="15" t="s">
        <v>7</v>
      </c>
      <c r="D112" s="15" t="s">
        <v>8</v>
      </c>
      <c r="E112" s="15" t="s">
        <v>9</v>
      </c>
      <c r="F112" s="15" t="s">
        <v>10</v>
      </c>
      <c r="G112" s="15">
        <v>83350</v>
      </c>
      <c r="H112" s="15">
        <v>200</v>
      </c>
      <c r="I112" s="17"/>
      <c r="J112" s="5">
        <f>J113</f>
        <v>338047.2</v>
      </c>
      <c r="K112" s="5">
        <f>K113</f>
        <v>0</v>
      </c>
      <c r="L112" s="4">
        <f t="shared" si="24"/>
        <v>0</v>
      </c>
    </row>
    <row r="113" spans="2:12" ht="47.25" customHeight="1" x14ac:dyDescent="0.25">
      <c r="B113" s="18" t="s">
        <v>17</v>
      </c>
      <c r="C113" s="15" t="s">
        <v>7</v>
      </c>
      <c r="D113" s="15" t="s">
        <v>8</v>
      </c>
      <c r="E113" s="15" t="s">
        <v>9</v>
      </c>
      <c r="F113" s="15" t="s">
        <v>10</v>
      </c>
      <c r="G113" s="15">
        <v>83350</v>
      </c>
      <c r="H113" s="15">
        <v>240</v>
      </c>
      <c r="I113" s="17"/>
      <c r="J113" s="5">
        <v>338047.2</v>
      </c>
      <c r="K113" s="5"/>
      <c r="L113" s="4">
        <f t="shared" si="24"/>
        <v>0</v>
      </c>
    </row>
    <row r="114" spans="2:12" ht="31.5" x14ac:dyDescent="0.25">
      <c r="B114" s="14" t="s">
        <v>140</v>
      </c>
      <c r="C114" s="15" t="s">
        <v>7</v>
      </c>
      <c r="D114" s="15" t="s">
        <v>8</v>
      </c>
      <c r="E114" s="15" t="s">
        <v>9</v>
      </c>
      <c r="F114" s="15" t="s">
        <v>10</v>
      </c>
      <c r="G114" s="15" t="s">
        <v>141</v>
      </c>
      <c r="H114" s="16" t="s">
        <v>171</v>
      </c>
      <c r="I114" s="17">
        <f t="shared" ref="I114:K115" si="34">I115</f>
        <v>178000</v>
      </c>
      <c r="J114" s="17">
        <f t="shared" si="34"/>
        <v>178000</v>
      </c>
      <c r="K114" s="17">
        <f t="shared" si="34"/>
        <v>68416.899999999994</v>
      </c>
      <c r="L114" s="4">
        <f t="shared" si="24"/>
        <v>38.436460674157303</v>
      </c>
    </row>
    <row r="115" spans="2:12" ht="15.75" x14ac:dyDescent="0.25">
      <c r="B115" s="14" t="s">
        <v>19</v>
      </c>
      <c r="C115" s="15" t="s">
        <v>7</v>
      </c>
      <c r="D115" s="15" t="s">
        <v>8</v>
      </c>
      <c r="E115" s="15" t="s">
        <v>9</v>
      </c>
      <c r="F115" s="15" t="s">
        <v>10</v>
      </c>
      <c r="G115" s="15" t="s">
        <v>141</v>
      </c>
      <c r="H115" s="15" t="s">
        <v>20</v>
      </c>
      <c r="I115" s="17">
        <f t="shared" si="34"/>
        <v>178000</v>
      </c>
      <c r="J115" s="17">
        <f t="shared" si="34"/>
        <v>178000</v>
      </c>
      <c r="K115" s="17">
        <f t="shared" si="34"/>
        <v>68416.899999999994</v>
      </c>
      <c r="L115" s="4">
        <f t="shared" si="24"/>
        <v>38.436460674157303</v>
      </c>
    </row>
    <row r="116" spans="2:12" ht="15.75" x14ac:dyDescent="0.25">
      <c r="B116" s="14" t="s">
        <v>21</v>
      </c>
      <c r="C116" s="15" t="s">
        <v>7</v>
      </c>
      <c r="D116" s="15" t="s">
        <v>8</v>
      </c>
      <c r="E116" s="15" t="s">
        <v>9</v>
      </c>
      <c r="F116" s="15" t="s">
        <v>10</v>
      </c>
      <c r="G116" s="15" t="s">
        <v>141</v>
      </c>
      <c r="H116" s="15" t="s">
        <v>22</v>
      </c>
      <c r="I116" s="17">
        <v>178000</v>
      </c>
      <c r="J116" s="5">
        <v>178000</v>
      </c>
      <c r="K116" s="5">
        <v>68416.899999999994</v>
      </c>
      <c r="L116" s="4">
        <f t="shared" si="24"/>
        <v>38.436460674157303</v>
      </c>
    </row>
    <row r="117" spans="2:12" ht="100.5" customHeight="1" x14ac:dyDescent="0.25">
      <c r="B117" s="14" t="s">
        <v>182</v>
      </c>
      <c r="C117" s="15" t="s">
        <v>7</v>
      </c>
      <c r="D117" s="15" t="s">
        <v>8</v>
      </c>
      <c r="E117" s="15" t="s">
        <v>9</v>
      </c>
      <c r="F117" s="15" t="s">
        <v>10</v>
      </c>
      <c r="G117" s="15" t="s">
        <v>110</v>
      </c>
      <c r="H117" s="16" t="s">
        <v>171</v>
      </c>
      <c r="I117" s="17">
        <f t="shared" ref="I117:K118" si="35">I118</f>
        <v>120000</v>
      </c>
      <c r="J117" s="17">
        <f t="shared" si="35"/>
        <v>120000</v>
      </c>
      <c r="K117" s="17">
        <f t="shared" si="35"/>
        <v>10000</v>
      </c>
      <c r="L117" s="4">
        <f t="shared" si="24"/>
        <v>8.3333333333333321</v>
      </c>
    </row>
    <row r="118" spans="2:12" ht="18.75" customHeight="1" x14ac:dyDescent="0.25">
      <c r="B118" s="14" t="s">
        <v>59</v>
      </c>
      <c r="C118" s="15" t="s">
        <v>7</v>
      </c>
      <c r="D118" s="15" t="s">
        <v>8</v>
      </c>
      <c r="E118" s="15" t="s">
        <v>9</v>
      </c>
      <c r="F118" s="15" t="s">
        <v>10</v>
      </c>
      <c r="G118" s="15" t="s">
        <v>110</v>
      </c>
      <c r="H118" s="15" t="s">
        <v>56</v>
      </c>
      <c r="I118" s="17">
        <f t="shared" si="35"/>
        <v>120000</v>
      </c>
      <c r="J118" s="17">
        <f t="shared" si="35"/>
        <v>120000</v>
      </c>
      <c r="K118" s="17">
        <f t="shared" si="35"/>
        <v>10000</v>
      </c>
      <c r="L118" s="4">
        <f t="shared" si="24"/>
        <v>8.3333333333333321</v>
      </c>
    </row>
    <row r="119" spans="2:12" ht="25.5" customHeight="1" x14ac:dyDescent="0.25">
      <c r="B119" s="14" t="s">
        <v>63</v>
      </c>
      <c r="C119" s="15" t="s">
        <v>7</v>
      </c>
      <c r="D119" s="15" t="s">
        <v>8</v>
      </c>
      <c r="E119" s="15" t="s">
        <v>9</v>
      </c>
      <c r="F119" s="15" t="s">
        <v>10</v>
      </c>
      <c r="G119" s="15" t="s">
        <v>110</v>
      </c>
      <c r="H119" s="15" t="s">
        <v>64</v>
      </c>
      <c r="I119" s="17">
        <v>120000</v>
      </c>
      <c r="J119" s="5">
        <v>120000</v>
      </c>
      <c r="K119" s="5">
        <v>10000</v>
      </c>
      <c r="L119" s="4">
        <f t="shared" si="24"/>
        <v>8.3333333333333321</v>
      </c>
    </row>
    <row r="120" spans="2:12" ht="261.75" customHeight="1" x14ac:dyDescent="0.25">
      <c r="B120" s="14" t="s">
        <v>183</v>
      </c>
      <c r="C120" s="15" t="s">
        <v>7</v>
      </c>
      <c r="D120" s="15" t="s">
        <v>8</v>
      </c>
      <c r="E120" s="15" t="s">
        <v>9</v>
      </c>
      <c r="F120" s="15" t="s">
        <v>10</v>
      </c>
      <c r="G120" s="15" t="s">
        <v>107</v>
      </c>
      <c r="H120" s="16" t="s">
        <v>171</v>
      </c>
      <c r="I120" s="17">
        <f t="shared" ref="I120:I121" si="36">I121</f>
        <v>15653000</v>
      </c>
      <c r="J120" s="5">
        <f>J121</f>
        <v>17697590.870000001</v>
      </c>
      <c r="K120" s="5">
        <f>K121</f>
        <v>5814708.7300000004</v>
      </c>
      <c r="L120" s="4">
        <f t="shared" si="24"/>
        <v>32.855933740997372</v>
      </c>
    </row>
    <row r="121" spans="2:12" ht="26.25" customHeight="1" x14ac:dyDescent="0.25">
      <c r="B121" s="14" t="s">
        <v>59</v>
      </c>
      <c r="C121" s="15" t="s">
        <v>7</v>
      </c>
      <c r="D121" s="15" t="s">
        <v>8</v>
      </c>
      <c r="E121" s="15" t="s">
        <v>9</v>
      </c>
      <c r="F121" s="15" t="s">
        <v>10</v>
      </c>
      <c r="G121" s="15" t="s">
        <v>107</v>
      </c>
      <c r="H121" s="15" t="s">
        <v>56</v>
      </c>
      <c r="I121" s="17">
        <f t="shared" si="36"/>
        <v>15653000</v>
      </c>
      <c r="J121" s="5">
        <f>J122</f>
        <v>17697590.870000001</v>
      </c>
      <c r="K121" s="5">
        <f>K122</f>
        <v>5814708.7300000004</v>
      </c>
      <c r="L121" s="4">
        <f t="shared" si="24"/>
        <v>32.855933740997372</v>
      </c>
    </row>
    <row r="122" spans="2:12" ht="20.25" customHeight="1" x14ac:dyDescent="0.25">
      <c r="B122" s="14" t="s">
        <v>63</v>
      </c>
      <c r="C122" s="15" t="s">
        <v>7</v>
      </c>
      <c r="D122" s="15" t="s">
        <v>8</v>
      </c>
      <c r="E122" s="15" t="s">
        <v>9</v>
      </c>
      <c r="F122" s="15" t="s">
        <v>10</v>
      </c>
      <c r="G122" s="15" t="s">
        <v>107</v>
      </c>
      <c r="H122" s="15" t="s">
        <v>64</v>
      </c>
      <c r="I122" s="17">
        <v>15653000</v>
      </c>
      <c r="J122" s="5">
        <v>17697590.870000001</v>
      </c>
      <c r="K122" s="5">
        <v>5814708.7300000004</v>
      </c>
      <c r="L122" s="4">
        <f t="shared" si="24"/>
        <v>32.855933740997372</v>
      </c>
    </row>
    <row r="123" spans="2:12" ht="94.5" x14ac:dyDescent="0.25">
      <c r="B123" s="14" t="s">
        <v>184</v>
      </c>
      <c r="C123" s="15" t="s">
        <v>7</v>
      </c>
      <c r="D123" s="15" t="s">
        <v>8</v>
      </c>
      <c r="E123" s="15" t="s">
        <v>9</v>
      </c>
      <c r="F123" s="15" t="s">
        <v>10</v>
      </c>
      <c r="G123" s="15" t="s">
        <v>113</v>
      </c>
      <c r="H123" s="16" t="s">
        <v>171</v>
      </c>
      <c r="I123" s="17">
        <f t="shared" ref="I123:I124" si="37">I124</f>
        <v>11088000</v>
      </c>
      <c r="J123" s="5">
        <f>J124</f>
        <v>11088000</v>
      </c>
      <c r="K123" s="5">
        <f>K124</f>
        <v>4605249.3099999996</v>
      </c>
      <c r="L123" s="4">
        <f t="shared" si="24"/>
        <v>41.533633748196245</v>
      </c>
    </row>
    <row r="124" spans="2:12" ht="47.25" x14ac:dyDescent="0.25">
      <c r="B124" s="14" t="s">
        <v>24</v>
      </c>
      <c r="C124" s="15" t="s">
        <v>7</v>
      </c>
      <c r="D124" s="15" t="s">
        <v>8</v>
      </c>
      <c r="E124" s="15" t="s">
        <v>9</v>
      </c>
      <c r="F124" s="15" t="s">
        <v>10</v>
      </c>
      <c r="G124" s="15" t="s">
        <v>113</v>
      </c>
      <c r="H124" s="15" t="s">
        <v>25</v>
      </c>
      <c r="I124" s="17">
        <f t="shared" si="37"/>
        <v>11088000</v>
      </c>
      <c r="J124" s="5">
        <f>J125</f>
        <v>11088000</v>
      </c>
      <c r="K124" s="5">
        <f>K125</f>
        <v>4605249.3099999996</v>
      </c>
      <c r="L124" s="4">
        <f t="shared" si="24"/>
        <v>41.533633748196245</v>
      </c>
    </row>
    <row r="125" spans="2:12" ht="15.75" customHeight="1" x14ac:dyDescent="0.25">
      <c r="B125" s="14" t="s">
        <v>26</v>
      </c>
      <c r="C125" s="15" t="s">
        <v>7</v>
      </c>
      <c r="D125" s="15" t="s">
        <v>8</v>
      </c>
      <c r="E125" s="15" t="s">
        <v>9</v>
      </c>
      <c r="F125" s="15" t="s">
        <v>10</v>
      </c>
      <c r="G125" s="15" t="s">
        <v>113</v>
      </c>
      <c r="H125" s="15" t="s">
        <v>27</v>
      </c>
      <c r="I125" s="17">
        <v>11088000</v>
      </c>
      <c r="J125" s="5">
        <v>11088000</v>
      </c>
      <c r="K125" s="5">
        <v>4605249.3099999996</v>
      </c>
      <c r="L125" s="4">
        <f t="shared" si="24"/>
        <v>41.533633748196245</v>
      </c>
    </row>
    <row r="126" spans="2:12" ht="110.25" customHeight="1" x14ac:dyDescent="0.25">
      <c r="B126" s="14" t="s">
        <v>117</v>
      </c>
      <c r="C126" s="15" t="s">
        <v>7</v>
      </c>
      <c r="D126" s="15" t="s">
        <v>8</v>
      </c>
      <c r="E126" s="15" t="s">
        <v>9</v>
      </c>
      <c r="F126" s="15" t="s">
        <v>10</v>
      </c>
      <c r="G126" s="15" t="s">
        <v>116</v>
      </c>
      <c r="H126" s="16" t="s">
        <v>171</v>
      </c>
      <c r="I126" s="17">
        <f t="shared" ref="I126:I127" si="38">I127</f>
        <v>6962000</v>
      </c>
      <c r="J126" s="5">
        <f>J127</f>
        <v>6962000</v>
      </c>
      <c r="K126" s="5">
        <f>K127</f>
        <v>3184463.45</v>
      </c>
      <c r="L126" s="4">
        <f t="shared" si="24"/>
        <v>45.740641338695781</v>
      </c>
    </row>
    <row r="127" spans="2:12" ht="47.25" customHeight="1" x14ac:dyDescent="0.25">
      <c r="B127" s="14" t="s">
        <v>24</v>
      </c>
      <c r="C127" s="15" t="s">
        <v>7</v>
      </c>
      <c r="D127" s="15" t="s">
        <v>8</v>
      </c>
      <c r="E127" s="15" t="s">
        <v>9</v>
      </c>
      <c r="F127" s="15" t="s">
        <v>10</v>
      </c>
      <c r="G127" s="15" t="s">
        <v>116</v>
      </c>
      <c r="H127" s="15" t="s">
        <v>25</v>
      </c>
      <c r="I127" s="17">
        <f t="shared" si="38"/>
        <v>6962000</v>
      </c>
      <c r="J127" s="5">
        <f>J128</f>
        <v>6962000</v>
      </c>
      <c r="K127" s="5">
        <f>K128</f>
        <v>3184463.45</v>
      </c>
      <c r="L127" s="4">
        <f t="shared" si="24"/>
        <v>45.740641338695781</v>
      </c>
    </row>
    <row r="128" spans="2:12" ht="15.75" x14ac:dyDescent="0.25">
      <c r="B128" s="14" t="s">
        <v>26</v>
      </c>
      <c r="C128" s="15" t="s">
        <v>7</v>
      </c>
      <c r="D128" s="15" t="s">
        <v>8</v>
      </c>
      <c r="E128" s="15" t="s">
        <v>9</v>
      </c>
      <c r="F128" s="15" t="s">
        <v>10</v>
      </c>
      <c r="G128" s="15" t="s">
        <v>116</v>
      </c>
      <c r="H128" s="15" t="s">
        <v>27</v>
      </c>
      <c r="I128" s="17">
        <v>6962000</v>
      </c>
      <c r="J128" s="5">
        <v>6962000</v>
      </c>
      <c r="K128" s="5">
        <v>3184463.45</v>
      </c>
      <c r="L128" s="4">
        <f t="shared" si="24"/>
        <v>45.740641338695781</v>
      </c>
    </row>
    <row r="129" spans="2:12" ht="54" customHeight="1" x14ac:dyDescent="0.25">
      <c r="B129" s="14" t="s">
        <v>186</v>
      </c>
      <c r="C129" s="15" t="s">
        <v>7</v>
      </c>
      <c r="D129" s="15" t="s">
        <v>8</v>
      </c>
      <c r="E129" s="15" t="s">
        <v>9</v>
      </c>
      <c r="F129" s="15" t="s">
        <v>10</v>
      </c>
      <c r="G129" s="15" t="s">
        <v>145</v>
      </c>
      <c r="H129" s="16" t="s">
        <v>171</v>
      </c>
      <c r="I129" s="17">
        <f t="shared" ref="I129:I130" si="39">I130</f>
        <v>3615948</v>
      </c>
      <c r="J129" s="5">
        <f>J130</f>
        <v>3678745</v>
      </c>
      <c r="K129" s="5">
        <f>K130</f>
        <v>425532</v>
      </c>
      <c r="L129" s="4">
        <f t="shared" si="24"/>
        <v>11.567314396621674</v>
      </c>
    </row>
    <row r="130" spans="2:12" ht="43.5" customHeight="1" x14ac:dyDescent="0.25">
      <c r="B130" s="14" t="s">
        <v>172</v>
      </c>
      <c r="C130" s="15" t="s">
        <v>7</v>
      </c>
      <c r="D130" s="15" t="s">
        <v>8</v>
      </c>
      <c r="E130" s="15" t="s">
        <v>9</v>
      </c>
      <c r="F130" s="15" t="s">
        <v>10</v>
      </c>
      <c r="G130" s="15" t="s">
        <v>145</v>
      </c>
      <c r="H130" s="15" t="s">
        <v>16</v>
      </c>
      <c r="I130" s="17">
        <f t="shared" si="39"/>
        <v>3615948</v>
      </c>
      <c r="J130" s="5">
        <f>J131</f>
        <v>3678745</v>
      </c>
      <c r="K130" s="5">
        <f>K131</f>
        <v>425532</v>
      </c>
      <c r="L130" s="4">
        <f t="shared" si="24"/>
        <v>11.567314396621674</v>
      </c>
    </row>
    <row r="131" spans="2:12" ht="57.75" customHeight="1" x14ac:dyDescent="0.25">
      <c r="B131" s="14" t="s">
        <v>17</v>
      </c>
      <c r="C131" s="15" t="s">
        <v>7</v>
      </c>
      <c r="D131" s="15" t="s">
        <v>8</v>
      </c>
      <c r="E131" s="15" t="s">
        <v>9</v>
      </c>
      <c r="F131" s="15" t="s">
        <v>10</v>
      </c>
      <c r="G131" s="15" t="s">
        <v>145</v>
      </c>
      <c r="H131" s="15" t="s">
        <v>18</v>
      </c>
      <c r="I131" s="17">
        <v>3615948</v>
      </c>
      <c r="J131" s="5">
        <v>3678745</v>
      </c>
      <c r="K131" s="5">
        <v>425532</v>
      </c>
      <c r="L131" s="4">
        <f t="shared" si="24"/>
        <v>11.567314396621674</v>
      </c>
    </row>
    <row r="132" spans="2:12" ht="31.5" x14ac:dyDescent="0.25">
      <c r="B132" s="14" t="s">
        <v>143</v>
      </c>
      <c r="C132" s="15" t="s">
        <v>7</v>
      </c>
      <c r="D132" s="15" t="s">
        <v>8</v>
      </c>
      <c r="E132" s="15" t="s">
        <v>9</v>
      </c>
      <c r="F132" s="15" t="s">
        <v>10</v>
      </c>
      <c r="G132" s="15" t="s">
        <v>127</v>
      </c>
      <c r="H132" s="16" t="s">
        <v>171</v>
      </c>
      <c r="I132" s="17">
        <f t="shared" ref="I132:I133" si="40">I133</f>
        <v>2902473</v>
      </c>
      <c r="J132" s="5">
        <f>J133</f>
        <v>2764260</v>
      </c>
      <c r="K132" s="5">
        <f>K133</f>
        <v>2708974.8</v>
      </c>
      <c r="L132" s="4">
        <f t="shared" si="24"/>
        <v>98</v>
      </c>
    </row>
    <row r="133" spans="2:12" ht="31.5" x14ac:dyDescent="0.25">
      <c r="B133" s="14" t="s">
        <v>175</v>
      </c>
      <c r="C133" s="15" t="s">
        <v>7</v>
      </c>
      <c r="D133" s="15" t="s">
        <v>8</v>
      </c>
      <c r="E133" s="15" t="s">
        <v>9</v>
      </c>
      <c r="F133" s="15" t="s">
        <v>10</v>
      </c>
      <c r="G133" s="15" t="s">
        <v>127</v>
      </c>
      <c r="H133" s="15" t="s">
        <v>38</v>
      </c>
      <c r="I133" s="17">
        <f t="shared" si="40"/>
        <v>2902473</v>
      </c>
      <c r="J133" s="5">
        <f>J134</f>
        <v>2764260</v>
      </c>
      <c r="K133" s="5">
        <f>K134</f>
        <v>2708974.8</v>
      </c>
      <c r="L133" s="4">
        <f t="shared" si="24"/>
        <v>98</v>
      </c>
    </row>
    <row r="134" spans="2:12" ht="31.5" x14ac:dyDescent="0.25">
      <c r="B134" s="14" t="s">
        <v>39</v>
      </c>
      <c r="C134" s="15" t="s">
        <v>7</v>
      </c>
      <c r="D134" s="15" t="s">
        <v>8</v>
      </c>
      <c r="E134" s="15" t="s">
        <v>9</v>
      </c>
      <c r="F134" s="15" t="s">
        <v>10</v>
      </c>
      <c r="G134" s="15" t="s">
        <v>127</v>
      </c>
      <c r="H134" s="15" t="s">
        <v>40</v>
      </c>
      <c r="I134" s="17">
        <v>2902473</v>
      </c>
      <c r="J134" s="5">
        <v>2764260</v>
      </c>
      <c r="K134" s="5">
        <v>2708974.8</v>
      </c>
      <c r="L134" s="4">
        <f t="shared" si="24"/>
        <v>98</v>
      </c>
    </row>
    <row r="135" spans="2:12" ht="15.75" x14ac:dyDescent="0.25">
      <c r="B135" s="18" t="s">
        <v>234</v>
      </c>
      <c r="C135" s="15" t="s">
        <v>7</v>
      </c>
      <c r="D135" s="15" t="s">
        <v>8</v>
      </c>
      <c r="E135" s="15" t="s">
        <v>9</v>
      </c>
      <c r="F135" s="15" t="s">
        <v>10</v>
      </c>
      <c r="G135" s="15" t="s">
        <v>251</v>
      </c>
      <c r="H135" s="15"/>
      <c r="I135" s="17"/>
      <c r="J135" s="5">
        <f>J136</f>
        <v>176970</v>
      </c>
      <c r="K135" s="5">
        <f>K136</f>
        <v>175988</v>
      </c>
      <c r="L135" s="4"/>
    </row>
    <row r="136" spans="2:12" ht="47.25" x14ac:dyDescent="0.25">
      <c r="B136" s="14" t="s">
        <v>24</v>
      </c>
      <c r="C136" s="15" t="s">
        <v>7</v>
      </c>
      <c r="D136" s="15" t="s">
        <v>8</v>
      </c>
      <c r="E136" s="15" t="s">
        <v>9</v>
      </c>
      <c r="F136" s="15" t="s">
        <v>10</v>
      </c>
      <c r="G136" s="15" t="s">
        <v>251</v>
      </c>
      <c r="H136" s="15">
        <v>600</v>
      </c>
      <c r="I136" s="17"/>
      <c r="J136" s="5">
        <f>J137</f>
        <v>176970</v>
      </c>
      <c r="K136" s="5">
        <f>K137</f>
        <v>175988</v>
      </c>
      <c r="L136" s="4"/>
    </row>
    <row r="137" spans="2:12" ht="15.75" x14ac:dyDescent="0.25">
      <c r="B137" s="18" t="s">
        <v>26</v>
      </c>
      <c r="C137" s="15" t="s">
        <v>7</v>
      </c>
      <c r="D137" s="15" t="s">
        <v>8</v>
      </c>
      <c r="E137" s="15" t="s">
        <v>9</v>
      </c>
      <c r="F137" s="15" t="s">
        <v>10</v>
      </c>
      <c r="G137" s="15" t="s">
        <v>251</v>
      </c>
      <c r="H137" s="15">
        <v>610</v>
      </c>
      <c r="I137" s="17"/>
      <c r="J137" s="5">
        <v>176970</v>
      </c>
      <c r="K137" s="5">
        <v>175988</v>
      </c>
      <c r="L137" s="4"/>
    </row>
    <row r="138" spans="2:12" ht="78.75" x14ac:dyDescent="0.25">
      <c r="B138" s="14" t="s">
        <v>73</v>
      </c>
      <c r="C138" s="15" t="s">
        <v>7</v>
      </c>
      <c r="D138" s="15" t="s">
        <v>8</v>
      </c>
      <c r="E138" s="15" t="s">
        <v>9</v>
      </c>
      <c r="F138" s="15" t="s">
        <v>10</v>
      </c>
      <c r="G138" s="15" t="s">
        <v>152</v>
      </c>
      <c r="H138" s="16" t="s">
        <v>171</v>
      </c>
      <c r="I138" s="17">
        <f t="shared" ref="I138:I139" si="41">I139</f>
        <v>11282700</v>
      </c>
      <c r="J138" s="5">
        <f>J139</f>
        <v>11282700</v>
      </c>
      <c r="K138" s="5">
        <f>K139</f>
        <v>8744002.6699999999</v>
      </c>
      <c r="L138" s="4">
        <f t="shared" si="24"/>
        <v>77.499203825325509</v>
      </c>
    </row>
    <row r="139" spans="2:12" ht="39" customHeight="1" x14ac:dyDescent="0.25">
      <c r="B139" s="14" t="s">
        <v>142</v>
      </c>
      <c r="C139" s="15" t="s">
        <v>7</v>
      </c>
      <c r="D139" s="15" t="s">
        <v>8</v>
      </c>
      <c r="E139" s="15" t="s">
        <v>9</v>
      </c>
      <c r="F139" s="15" t="s">
        <v>10</v>
      </c>
      <c r="G139" s="15" t="s">
        <v>152</v>
      </c>
      <c r="H139" s="15" t="s">
        <v>44</v>
      </c>
      <c r="I139" s="17">
        <f t="shared" si="41"/>
        <v>11282700</v>
      </c>
      <c r="J139" s="5">
        <f>J140</f>
        <v>11282700</v>
      </c>
      <c r="K139" s="5">
        <f>K140</f>
        <v>8744002.6699999999</v>
      </c>
      <c r="L139" s="4">
        <f t="shared" si="24"/>
        <v>77.499203825325509</v>
      </c>
    </row>
    <row r="140" spans="2:12" ht="21.75" customHeight="1" x14ac:dyDescent="0.25">
      <c r="B140" s="14" t="s">
        <v>45</v>
      </c>
      <c r="C140" s="15" t="s">
        <v>7</v>
      </c>
      <c r="D140" s="15" t="s">
        <v>8</v>
      </c>
      <c r="E140" s="15" t="s">
        <v>9</v>
      </c>
      <c r="F140" s="15" t="s">
        <v>10</v>
      </c>
      <c r="G140" s="15" t="s">
        <v>152</v>
      </c>
      <c r="H140" s="15" t="s">
        <v>46</v>
      </c>
      <c r="I140" s="17">
        <v>11282700</v>
      </c>
      <c r="J140" s="5">
        <v>11282700</v>
      </c>
      <c r="K140" s="5">
        <v>8744002.6699999999</v>
      </c>
      <c r="L140" s="4">
        <f t="shared" si="24"/>
        <v>77.499203825325509</v>
      </c>
    </row>
    <row r="141" spans="2:12" ht="69" customHeight="1" x14ac:dyDescent="0.25">
      <c r="B141" s="14" t="s">
        <v>229</v>
      </c>
      <c r="C141" s="15" t="s">
        <v>7</v>
      </c>
      <c r="D141" s="15" t="s">
        <v>8</v>
      </c>
      <c r="E141" s="15" t="s">
        <v>9</v>
      </c>
      <c r="F141" s="15" t="s">
        <v>10</v>
      </c>
      <c r="G141" s="15" t="s">
        <v>144</v>
      </c>
      <c r="H141" s="16" t="s">
        <v>171</v>
      </c>
      <c r="I141" s="17">
        <f t="shared" ref="I141:I142" si="42">I142</f>
        <v>176970</v>
      </c>
      <c r="J141" s="5">
        <f>J142</f>
        <v>6875600</v>
      </c>
      <c r="K141" s="5">
        <v>0</v>
      </c>
      <c r="L141" s="4">
        <f t="shared" si="24"/>
        <v>0</v>
      </c>
    </row>
    <row r="142" spans="2:12" ht="35.25" customHeight="1" x14ac:dyDescent="0.25">
      <c r="B142" s="14" t="s">
        <v>172</v>
      </c>
      <c r="C142" s="15" t="s">
        <v>7</v>
      </c>
      <c r="D142" s="15" t="s">
        <v>8</v>
      </c>
      <c r="E142" s="15" t="s">
        <v>9</v>
      </c>
      <c r="F142" s="15" t="s">
        <v>10</v>
      </c>
      <c r="G142" s="15" t="s">
        <v>144</v>
      </c>
      <c r="H142" s="15" t="s">
        <v>16</v>
      </c>
      <c r="I142" s="17">
        <f t="shared" si="42"/>
        <v>176970</v>
      </c>
      <c r="J142" s="5">
        <f>J143</f>
        <v>6875600</v>
      </c>
      <c r="K142" s="5">
        <v>0</v>
      </c>
      <c r="L142" s="4">
        <f t="shared" si="24"/>
        <v>0</v>
      </c>
    </row>
    <row r="143" spans="2:12" ht="51.75" customHeight="1" x14ac:dyDescent="0.25">
      <c r="B143" s="14" t="s">
        <v>17</v>
      </c>
      <c r="C143" s="15" t="s">
        <v>7</v>
      </c>
      <c r="D143" s="15" t="s">
        <v>8</v>
      </c>
      <c r="E143" s="15" t="s">
        <v>9</v>
      </c>
      <c r="F143" s="15" t="s">
        <v>10</v>
      </c>
      <c r="G143" s="15" t="s">
        <v>144</v>
      </c>
      <c r="H143" s="15" t="s">
        <v>18</v>
      </c>
      <c r="I143" s="17">
        <v>176970</v>
      </c>
      <c r="J143" s="5">
        <f>6875600</f>
        <v>6875600</v>
      </c>
      <c r="K143" s="5">
        <v>0</v>
      </c>
      <c r="L143" s="4">
        <f t="shared" si="24"/>
        <v>0</v>
      </c>
    </row>
    <row r="144" spans="2:12" ht="51" customHeight="1" x14ac:dyDescent="0.25">
      <c r="B144" s="14" t="s">
        <v>230</v>
      </c>
      <c r="C144" s="15" t="s">
        <v>7</v>
      </c>
      <c r="D144" s="15" t="s">
        <v>8</v>
      </c>
      <c r="E144" s="15" t="s">
        <v>9</v>
      </c>
      <c r="F144" s="15" t="s">
        <v>10</v>
      </c>
      <c r="G144" s="15" t="s">
        <v>187</v>
      </c>
      <c r="H144" s="16" t="s">
        <v>171</v>
      </c>
      <c r="I144" s="17">
        <f t="shared" ref="I144:I145" si="43">I145</f>
        <v>1516380</v>
      </c>
      <c r="J144" s="5">
        <f>J145</f>
        <v>11435502.51</v>
      </c>
      <c r="K144" s="5">
        <f>K145</f>
        <v>0</v>
      </c>
      <c r="L144" s="4">
        <f t="shared" ref="L144:L207" si="44">K144/J144*100</f>
        <v>0</v>
      </c>
    </row>
    <row r="145" spans="2:12" ht="22.5" customHeight="1" x14ac:dyDescent="0.25">
      <c r="B145" s="14" t="s">
        <v>59</v>
      </c>
      <c r="C145" s="15" t="s">
        <v>7</v>
      </c>
      <c r="D145" s="15" t="s">
        <v>8</v>
      </c>
      <c r="E145" s="15" t="s">
        <v>9</v>
      </c>
      <c r="F145" s="15" t="s">
        <v>10</v>
      </c>
      <c r="G145" s="15" t="s">
        <v>187</v>
      </c>
      <c r="H145" s="15" t="s">
        <v>56</v>
      </c>
      <c r="I145" s="17">
        <f t="shared" si="43"/>
        <v>1516380</v>
      </c>
      <c r="J145" s="5">
        <f>J146</f>
        <v>11435502.51</v>
      </c>
      <c r="K145" s="5">
        <f>K146</f>
        <v>0</v>
      </c>
      <c r="L145" s="4">
        <f t="shared" si="44"/>
        <v>0</v>
      </c>
    </row>
    <row r="146" spans="2:12" ht="21.75" customHeight="1" x14ac:dyDescent="0.25">
      <c r="B146" s="14" t="s">
        <v>63</v>
      </c>
      <c r="C146" s="15" t="s">
        <v>7</v>
      </c>
      <c r="D146" s="15" t="s">
        <v>8</v>
      </c>
      <c r="E146" s="15" t="s">
        <v>9</v>
      </c>
      <c r="F146" s="15" t="s">
        <v>10</v>
      </c>
      <c r="G146" s="15" t="s">
        <v>187</v>
      </c>
      <c r="H146" s="15" t="s">
        <v>64</v>
      </c>
      <c r="I146" s="17">
        <v>1516380</v>
      </c>
      <c r="J146" s="5">
        <v>11435502.51</v>
      </c>
      <c r="K146" s="5">
        <v>0</v>
      </c>
      <c r="L146" s="4">
        <f t="shared" si="44"/>
        <v>0</v>
      </c>
    </row>
    <row r="147" spans="2:12" ht="47.25" hidden="1" x14ac:dyDescent="0.25">
      <c r="B147" s="14" t="s">
        <v>231</v>
      </c>
      <c r="C147" s="15" t="s">
        <v>7</v>
      </c>
      <c r="D147" s="15" t="s">
        <v>8</v>
      </c>
      <c r="E147" s="15" t="s">
        <v>9</v>
      </c>
      <c r="F147" s="15" t="s">
        <v>10</v>
      </c>
      <c r="G147" s="15" t="s">
        <v>232</v>
      </c>
      <c r="H147" s="16" t="s">
        <v>171</v>
      </c>
      <c r="I147" s="17">
        <f t="shared" ref="I147:I148" si="45">I148</f>
        <v>0</v>
      </c>
      <c r="J147" s="5">
        <v>0</v>
      </c>
      <c r="K147" s="5">
        <v>0</v>
      </c>
      <c r="L147" s="4" t="e">
        <f t="shared" si="44"/>
        <v>#DIV/0!</v>
      </c>
    </row>
    <row r="148" spans="2:12" ht="31.5" hidden="1" x14ac:dyDescent="0.25">
      <c r="B148" s="14" t="s">
        <v>142</v>
      </c>
      <c r="C148" s="15" t="s">
        <v>7</v>
      </c>
      <c r="D148" s="15" t="s">
        <v>8</v>
      </c>
      <c r="E148" s="15" t="s">
        <v>9</v>
      </c>
      <c r="F148" s="15" t="s">
        <v>10</v>
      </c>
      <c r="G148" s="15" t="s">
        <v>232</v>
      </c>
      <c r="H148" s="15" t="s">
        <v>44</v>
      </c>
      <c r="I148" s="17">
        <f t="shared" si="45"/>
        <v>0</v>
      </c>
      <c r="J148" s="5">
        <v>0</v>
      </c>
      <c r="K148" s="5">
        <v>0</v>
      </c>
      <c r="L148" s="4" t="e">
        <f t="shared" si="44"/>
        <v>#DIV/0!</v>
      </c>
    </row>
    <row r="149" spans="2:12" ht="15.75" hidden="1" customHeight="1" x14ac:dyDescent="0.25">
      <c r="B149" s="14" t="s">
        <v>45</v>
      </c>
      <c r="C149" s="15" t="s">
        <v>7</v>
      </c>
      <c r="D149" s="15" t="s">
        <v>8</v>
      </c>
      <c r="E149" s="15" t="s">
        <v>9</v>
      </c>
      <c r="F149" s="15" t="s">
        <v>10</v>
      </c>
      <c r="G149" s="15" t="s">
        <v>232</v>
      </c>
      <c r="H149" s="15" t="s">
        <v>46</v>
      </c>
      <c r="I149" s="17"/>
      <c r="J149" s="5"/>
      <c r="K149" s="5"/>
      <c r="L149" s="4" t="e">
        <f t="shared" si="44"/>
        <v>#DIV/0!</v>
      </c>
    </row>
    <row r="150" spans="2:12" ht="31.5" customHeight="1" x14ac:dyDescent="0.25">
      <c r="B150" s="9" t="s">
        <v>47</v>
      </c>
      <c r="C150" s="10" t="s">
        <v>7</v>
      </c>
      <c r="D150" s="10" t="s">
        <v>8</v>
      </c>
      <c r="E150" s="10" t="s">
        <v>233</v>
      </c>
      <c r="F150" s="19" t="s">
        <v>171</v>
      </c>
      <c r="G150" s="19" t="s">
        <v>171</v>
      </c>
      <c r="H150" s="19" t="s">
        <v>171</v>
      </c>
      <c r="I150" s="12">
        <f>I151</f>
        <v>94000</v>
      </c>
      <c r="J150" s="12">
        <f t="shared" ref="J150:K150" si="46">J151</f>
        <v>94000</v>
      </c>
      <c r="K150" s="12">
        <f t="shared" si="46"/>
        <v>17360.239999999998</v>
      </c>
      <c r="L150" s="4">
        <f t="shared" si="44"/>
        <v>18.468340425531913</v>
      </c>
    </row>
    <row r="151" spans="2:12" ht="31.5" customHeight="1" x14ac:dyDescent="0.25">
      <c r="B151" s="9" t="s">
        <v>170</v>
      </c>
      <c r="C151" s="10" t="s">
        <v>7</v>
      </c>
      <c r="D151" s="10" t="s">
        <v>8</v>
      </c>
      <c r="E151" s="10" t="s">
        <v>233</v>
      </c>
      <c r="F151" s="10" t="s">
        <v>10</v>
      </c>
      <c r="G151" s="13" t="s">
        <v>171</v>
      </c>
      <c r="H151" s="13" t="s">
        <v>171</v>
      </c>
      <c r="I151" s="12">
        <f>I152+I155+I158+I161+I164</f>
        <v>94000</v>
      </c>
      <c r="J151" s="12">
        <f t="shared" ref="J151:K151" si="47">J152+J155+J158+J161+J164</f>
        <v>94000</v>
      </c>
      <c r="K151" s="12">
        <f t="shared" si="47"/>
        <v>17360.239999999998</v>
      </c>
      <c r="L151" s="4">
        <f t="shared" si="44"/>
        <v>18.468340425531913</v>
      </c>
    </row>
    <row r="152" spans="2:12" ht="38.25" customHeight="1" x14ac:dyDescent="0.25">
      <c r="B152" s="14" t="s">
        <v>130</v>
      </c>
      <c r="C152" s="15" t="s">
        <v>7</v>
      </c>
      <c r="D152" s="15" t="s">
        <v>8</v>
      </c>
      <c r="E152" s="15" t="s">
        <v>233</v>
      </c>
      <c r="F152" s="15" t="s">
        <v>10</v>
      </c>
      <c r="G152" s="15" t="s">
        <v>129</v>
      </c>
      <c r="H152" s="16" t="s">
        <v>171</v>
      </c>
      <c r="I152" s="17">
        <f t="shared" ref="I152:I153" si="48">I153</f>
        <v>8000</v>
      </c>
      <c r="J152" s="5">
        <f>J153</f>
        <v>8000</v>
      </c>
      <c r="K152" s="5">
        <f>K153</f>
        <v>4000</v>
      </c>
      <c r="L152" s="4">
        <f t="shared" si="44"/>
        <v>50</v>
      </c>
    </row>
    <row r="153" spans="2:12" ht="31.5" x14ac:dyDescent="0.25">
      <c r="B153" s="14" t="s">
        <v>172</v>
      </c>
      <c r="C153" s="15" t="s">
        <v>7</v>
      </c>
      <c r="D153" s="15" t="s">
        <v>8</v>
      </c>
      <c r="E153" s="15" t="s">
        <v>233</v>
      </c>
      <c r="F153" s="15" t="s">
        <v>10</v>
      </c>
      <c r="G153" s="15" t="s">
        <v>129</v>
      </c>
      <c r="H153" s="15" t="s">
        <v>16</v>
      </c>
      <c r="I153" s="17">
        <f t="shared" si="48"/>
        <v>8000</v>
      </c>
      <c r="J153" s="5">
        <f>J154</f>
        <v>8000</v>
      </c>
      <c r="K153" s="5">
        <f>K154</f>
        <v>4000</v>
      </c>
      <c r="L153" s="4">
        <f t="shared" si="44"/>
        <v>50</v>
      </c>
    </row>
    <row r="154" spans="2:12" ht="47.25" x14ac:dyDescent="0.25">
      <c r="B154" s="14" t="s">
        <v>17</v>
      </c>
      <c r="C154" s="15" t="s">
        <v>7</v>
      </c>
      <c r="D154" s="15" t="s">
        <v>8</v>
      </c>
      <c r="E154" s="15" t="s">
        <v>233</v>
      </c>
      <c r="F154" s="15" t="s">
        <v>10</v>
      </c>
      <c r="G154" s="15" t="s">
        <v>129</v>
      </c>
      <c r="H154" s="15" t="s">
        <v>18</v>
      </c>
      <c r="I154" s="17">
        <v>8000</v>
      </c>
      <c r="J154" s="5">
        <v>8000</v>
      </c>
      <c r="K154" s="5">
        <v>4000</v>
      </c>
      <c r="L154" s="4">
        <f t="shared" si="44"/>
        <v>50</v>
      </c>
    </row>
    <row r="155" spans="2:12" ht="47.25" x14ac:dyDescent="0.25">
      <c r="B155" s="14" t="s">
        <v>102</v>
      </c>
      <c r="C155" s="15" t="s">
        <v>7</v>
      </c>
      <c r="D155" s="15" t="s">
        <v>8</v>
      </c>
      <c r="E155" s="15" t="s">
        <v>233</v>
      </c>
      <c r="F155" s="15" t="s">
        <v>10</v>
      </c>
      <c r="G155" s="15" t="s">
        <v>103</v>
      </c>
      <c r="H155" s="16" t="s">
        <v>171</v>
      </c>
      <c r="I155" s="17">
        <f t="shared" ref="I155:I156" si="49">I156</f>
        <v>27000</v>
      </c>
      <c r="J155" s="5">
        <f>J156</f>
        <v>27000</v>
      </c>
      <c r="K155" s="5">
        <f>K156</f>
        <v>0</v>
      </c>
      <c r="L155" s="4">
        <f t="shared" si="44"/>
        <v>0</v>
      </c>
    </row>
    <row r="156" spans="2:12" ht="31.5" x14ac:dyDescent="0.25">
      <c r="B156" s="14" t="s">
        <v>172</v>
      </c>
      <c r="C156" s="15" t="s">
        <v>7</v>
      </c>
      <c r="D156" s="15" t="s">
        <v>8</v>
      </c>
      <c r="E156" s="15" t="s">
        <v>233</v>
      </c>
      <c r="F156" s="15" t="s">
        <v>10</v>
      </c>
      <c r="G156" s="15" t="s">
        <v>103</v>
      </c>
      <c r="H156" s="15" t="s">
        <v>16</v>
      </c>
      <c r="I156" s="17">
        <f t="shared" si="49"/>
        <v>27000</v>
      </c>
      <c r="J156" s="5">
        <f>J157</f>
        <v>27000</v>
      </c>
      <c r="K156" s="5">
        <f>K157</f>
        <v>0</v>
      </c>
      <c r="L156" s="4">
        <f t="shared" si="44"/>
        <v>0</v>
      </c>
    </row>
    <row r="157" spans="2:12" ht="47.25" x14ac:dyDescent="0.25">
      <c r="B157" s="14" t="s">
        <v>17</v>
      </c>
      <c r="C157" s="15" t="s">
        <v>7</v>
      </c>
      <c r="D157" s="15" t="s">
        <v>8</v>
      </c>
      <c r="E157" s="15" t="s">
        <v>233</v>
      </c>
      <c r="F157" s="15" t="s">
        <v>10</v>
      </c>
      <c r="G157" s="15" t="s">
        <v>103</v>
      </c>
      <c r="H157" s="15" t="s">
        <v>18</v>
      </c>
      <c r="I157" s="17">
        <v>27000</v>
      </c>
      <c r="J157" s="5">
        <v>27000</v>
      </c>
      <c r="K157" s="5">
        <v>0</v>
      </c>
      <c r="L157" s="4">
        <f t="shared" si="44"/>
        <v>0</v>
      </c>
    </row>
    <row r="158" spans="2:12" ht="78.75" customHeight="1" x14ac:dyDescent="0.25">
      <c r="B158" s="14" t="s">
        <v>104</v>
      </c>
      <c r="C158" s="15" t="s">
        <v>7</v>
      </c>
      <c r="D158" s="15" t="s">
        <v>8</v>
      </c>
      <c r="E158" s="15" t="s">
        <v>233</v>
      </c>
      <c r="F158" s="15" t="s">
        <v>10</v>
      </c>
      <c r="G158" s="15" t="s">
        <v>105</v>
      </c>
      <c r="H158" s="16" t="s">
        <v>171</v>
      </c>
      <c r="I158" s="17">
        <f t="shared" ref="I158:I159" si="50">I159</f>
        <v>7000</v>
      </c>
      <c r="J158" s="5">
        <f>J159</f>
        <v>7000</v>
      </c>
      <c r="K158" s="5">
        <f>K159</f>
        <v>0</v>
      </c>
      <c r="L158" s="4">
        <f t="shared" si="44"/>
        <v>0</v>
      </c>
    </row>
    <row r="159" spans="2:12" ht="31.5" customHeight="1" x14ac:dyDescent="0.25">
      <c r="B159" s="14" t="s">
        <v>172</v>
      </c>
      <c r="C159" s="15" t="s">
        <v>7</v>
      </c>
      <c r="D159" s="15" t="s">
        <v>8</v>
      </c>
      <c r="E159" s="15" t="s">
        <v>233</v>
      </c>
      <c r="F159" s="15" t="s">
        <v>10</v>
      </c>
      <c r="G159" s="15" t="s">
        <v>105</v>
      </c>
      <c r="H159" s="15" t="s">
        <v>16</v>
      </c>
      <c r="I159" s="17">
        <f t="shared" si="50"/>
        <v>7000</v>
      </c>
      <c r="J159" s="5">
        <f>J160</f>
        <v>7000</v>
      </c>
      <c r="K159" s="5">
        <f>K160</f>
        <v>0</v>
      </c>
      <c r="L159" s="4">
        <f t="shared" si="44"/>
        <v>0</v>
      </c>
    </row>
    <row r="160" spans="2:12" ht="47.25" customHeight="1" x14ac:dyDescent="0.25">
      <c r="B160" s="14" t="s">
        <v>17</v>
      </c>
      <c r="C160" s="15" t="s">
        <v>7</v>
      </c>
      <c r="D160" s="15" t="s">
        <v>8</v>
      </c>
      <c r="E160" s="15" t="s">
        <v>233</v>
      </c>
      <c r="F160" s="15" t="s">
        <v>10</v>
      </c>
      <c r="G160" s="15" t="s">
        <v>105</v>
      </c>
      <c r="H160" s="15" t="s">
        <v>18</v>
      </c>
      <c r="I160" s="17">
        <v>7000</v>
      </c>
      <c r="J160" s="5">
        <v>7000</v>
      </c>
      <c r="K160" s="5">
        <v>0</v>
      </c>
      <c r="L160" s="4">
        <f t="shared" si="44"/>
        <v>0</v>
      </c>
    </row>
    <row r="161" spans="2:12" ht="31.5" x14ac:dyDescent="0.25">
      <c r="B161" s="14" t="s">
        <v>118</v>
      </c>
      <c r="C161" s="15" t="s">
        <v>7</v>
      </c>
      <c r="D161" s="15" t="s">
        <v>8</v>
      </c>
      <c r="E161" s="15" t="s">
        <v>233</v>
      </c>
      <c r="F161" s="15" t="s">
        <v>10</v>
      </c>
      <c r="G161" s="15" t="s">
        <v>119</v>
      </c>
      <c r="H161" s="16" t="s">
        <v>171</v>
      </c>
      <c r="I161" s="17">
        <f t="shared" ref="I161:I162" si="51">I162</f>
        <v>32000</v>
      </c>
      <c r="J161" s="5">
        <f>J162</f>
        <v>32000</v>
      </c>
      <c r="K161" s="5">
        <f>K162</f>
        <v>13360.24</v>
      </c>
      <c r="L161" s="4">
        <f t="shared" si="44"/>
        <v>41.750749999999996</v>
      </c>
    </row>
    <row r="162" spans="2:12" ht="31.5" x14ac:dyDescent="0.25">
      <c r="B162" s="14" t="s">
        <v>172</v>
      </c>
      <c r="C162" s="15" t="s">
        <v>7</v>
      </c>
      <c r="D162" s="15" t="s">
        <v>8</v>
      </c>
      <c r="E162" s="15" t="s">
        <v>233</v>
      </c>
      <c r="F162" s="15" t="s">
        <v>10</v>
      </c>
      <c r="G162" s="15" t="s">
        <v>119</v>
      </c>
      <c r="H162" s="15" t="s">
        <v>16</v>
      </c>
      <c r="I162" s="17">
        <f t="shared" si="51"/>
        <v>32000</v>
      </c>
      <c r="J162" s="5">
        <f>J163</f>
        <v>32000</v>
      </c>
      <c r="K162" s="5">
        <f>K163</f>
        <v>13360.24</v>
      </c>
      <c r="L162" s="4">
        <f t="shared" si="44"/>
        <v>41.750749999999996</v>
      </c>
    </row>
    <row r="163" spans="2:12" ht="47.25" x14ac:dyDescent="0.25">
      <c r="B163" s="14" t="s">
        <v>17</v>
      </c>
      <c r="C163" s="15" t="s">
        <v>7</v>
      </c>
      <c r="D163" s="15" t="s">
        <v>8</v>
      </c>
      <c r="E163" s="15" t="s">
        <v>233</v>
      </c>
      <c r="F163" s="15" t="s">
        <v>10</v>
      </c>
      <c r="G163" s="15" t="s">
        <v>119</v>
      </c>
      <c r="H163" s="15" t="s">
        <v>18</v>
      </c>
      <c r="I163" s="17">
        <v>32000</v>
      </c>
      <c r="J163" s="5">
        <v>32000</v>
      </c>
      <c r="K163" s="5">
        <v>13360.24</v>
      </c>
      <c r="L163" s="4">
        <f t="shared" si="44"/>
        <v>41.750749999999996</v>
      </c>
    </row>
    <row r="164" spans="2:12" ht="24" customHeight="1" x14ac:dyDescent="0.25">
      <c r="B164" s="14" t="s">
        <v>48</v>
      </c>
      <c r="C164" s="15" t="s">
        <v>7</v>
      </c>
      <c r="D164" s="15" t="s">
        <v>8</v>
      </c>
      <c r="E164" s="15" t="s">
        <v>233</v>
      </c>
      <c r="F164" s="15" t="s">
        <v>10</v>
      </c>
      <c r="G164" s="15" t="s">
        <v>128</v>
      </c>
      <c r="H164" s="16" t="s">
        <v>171</v>
      </c>
      <c r="I164" s="17">
        <f t="shared" ref="I164:I165" si="52">I165</f>
        <v>20000</v>
      </c>
      <c r="J164" s="5">
        <f>J165</f>
        <v>20000</v>
      </c>
      <c r="K164" s="5">
        <f>K165</f>
        <v>0</v>
      </c>
      <c r="L164" s="4">
        <f t="shared" si="44"/>
        <v>0</v>
      </c>
    </row>
    <row r="165" spans="2:12" ht="31.5" x14ac:dyDescent="0.25">
      <c r="B165" s="14" t="s">
        <v>172</v>
      </c>
      <c r="C165" s="15" t="s">
        <v>7</v>
      </c>
      <c r="D165" s="15" t="s">
        <v>8</v>
      </c>
      <c r="E165" s="15" t="s">
        <v>233</v>
      </c>
      <c r="F165" s="15" t="s">
        <v>10</v>
      </c>
      <c r="G165" s="15" t="s">
        <v>128</v>
      </c>
      <c r="H165" s="15" t="s">
        <v>16</v>
      </c>
      <c r="I165" s="17">
        <f t="shared" si="52"/>
        <v>20000</v>
      </c>
      <c r="J165" s="5">
        <f>J166</f>
        <v>20000</v>
      </c>
      <c r="K165" s="5">
        <f>K166</f>
        <v>0</v>
      </c>
      <c r="L165" s="4">
        <f t="shared" si="44"/>
        <v>0</v>
      </c>
    </row>
    <row r="166" spans="2:12" ht="47.25" x14ac:dyDescent="0.25">
      <c r="B166" s="14" t="s">
        <v>17</v>
      </c>
      <c r="C166" s="15" t="s">
        <v>7</v>
      </c>
      <c r="D166" s="15" t="s">
        <v>8</v>
      </c>
      <c r="E166" s="15" t="s">
        <v>233</v>
      </c>
      <c r="F166" s="15" t="s">
        <v>10</v>
      </c>
      <c r="G166" s="15" t="s">
        <v>128</v>
      </c>
      <c r="H166" s="15" t="s">
        <v>18</v>
      </c>
      <c r="I166" s="17">
        <v>20000</v>
      </c>
      <c r="J166" s="5">
        <v>20000</v>
      </c>
      <c r="K166" s="5">
        <v>0</v>
      </c>
      <c r="L166" s="4">
        <f t="shared" si="44"/>
        <v>0</v>
      </c>
    </row>
    <row r="167" spans="2:12" ht="15.75" x14ac:dyDescent="0.25">
      <c r="B167" s="23" t="s">
        <v>234</v>
      </c>
      <c r="C167" s="10" t="s">
        <v>7</v>
      </c>
      <c r="D167" s="10" t="s">
        <v>8</v>
      </c>
      <c r="E167" s="10" t="s">
        <v>185</v>
      </c>
      <c r="F167" s="10">
        <v>916</v>
      </c>
      <c r="G167" s="10">
        <v>55190</v>
      </c>
      <c r="H167" s="15"/>
      <c r="I167" s="17"/>
      <c r="J167" s="4">
        <f>J168</f>
        <v>107458</v>
      </c>
      <c r="K167" s="4">
        <f>K168</f>
        <v>107458</v>
      </c>
      <c r="L167" s="4">
        <f t="shared" si="44"/>
        <v>100</v>
      </c>
    </row>
    <row r="168" spans="2:12" ht="47.25" x14ac:dyDescent="0.25">
      <c r="B168" s="14" t="s">
        <v>24</v>
      </c>
      <c r="C168" s="15" t="s">
        <v>7</v>
      </c>
      <c r="D168" s="15" t="s">
        <v>8</v>
      </c>
      <c r="E168" s="15" t="s">
        <v>185</v>
      </c>
      <c r="F168" s="15">
        <v>916</v>
      </c>
      <c r="G168" s="15">
        <v>55190</v>
      </c>
      <c r="H168" s="15">
        <v>600</v>
      </c>
      <c r="I168" s="17"/>
      <c r="J168" s="5">
        <f>J169</f>
        <v>107458</v>
      </c>
      <c r="K168" s="5">
        <f>K169</f>
        <v>107458</v>
      </c>
      <c r="L168" s="4">
        <f t="shared" si="44"/>
        <v>100</v>
      </c>
    </row>
    <row r="169" spans="2:12" ht="15.75" x14ac:dyDescent="0.25">
      <c r="B169" s="18" t="s">
        <v>26</v>
      </c>
      <c r="C169" s="15" t="s">
        <v>7</v>
      </c>
      <c r="D169" s="15" t="s">
        <v>8</v>
      </c>
      <c r="E169" s="15" t="s">
        <v>185</v>
      </c>
      <c r="F169" s="15">
        <v>916</v>
      </c>
      <c r="G169" s="15">
        <v>55190</v>
      </c>
      <c r="H169" s="15">
        <v>610</v>
      </c>
      <c r="I169" s="17"/>
      <c r="J169" s="5">
        <v>107458</v>
      </c>
      <c r="K169" s="5">
        <v>107458</v>
      </c>
      <c r="L169" s="4">
        <f t="shared" si="44"/>
        <v>100</v>
      </c>
    </row>
    <row r="170" spans="2:12" ht="23.25" customHeight="1" x14ac:dyDescent="0.25">
      <c r="B170" s="9" t="s">
        <v>188</v>
      </c>
      <c r="C170" s="10" t="s">
        <v>36</v>
      </c>
      <c r="D170" s="11" t="s">
        <v>171</v>
      </c>
      <c r="E170" s="11" t="s">
        <v>171</v>
      </c>
      <c r="F170" s="11" t="s">
        <v>171</v>
      </c>
      <c r="G170" s="11" t="s">
        <v>171</v>
      </c>
      <c r="H170" s="11" t="s">
        <v>171</v>
      </c>
      <c r="I170" s="12">
        <f>I171+I239</f>
        <v>435592360.69999999</v>
      </c>
      <c r="J170" s="12">
        <f>J171+J239</f>
        <v>487692737.37</v>
      </c>
      <c r="K170" s="12">
        <f>K171+K239</f>
        <v>238887553.73000002</v>
      </c>
      <c r="L170" s="4">
        <f t="shared" si="44"/>
        <v>48.983209185820243</v>
      </c>
    </row>
    <row r="171" spans="2:12" ht="31.5" customHeight="1" x14ac:dyDescent="0.25">
      <c r="B171" s="9" t="s">
        <v>189</v>
      </c>
      <c r="C171" s="10" t="s">
        <v>36</v>
      </c>
      <c r="D171" s="10" t="s">
        <v>8</v>
      </c>
      <c r="E171" s="10" t="s">
        <v>9</v>
      </c>
      <c r="F171" s="10" t="s">
        <v>49</v>
      </c>
      <c r="G171" s="13" t="s">
        <v>171</v>
      </c>
      <c r="H171" s="13" t="s">
        <v>171</v>
      </c>
      <c r="I171" s="12">
        <f>I172+I175+I178+I181+I184+I187+I190+I193+I196+I199+I202+I211+I215+I221+I224+I227+I230+I233+I236+I218</f>
        <v>435013021.69999999</v>
      </c>
      <c r="J171" s="12">
        <f>J172+J175+J178+J181+J184+J187+J190+J193+J196+J199+J202+J211+J215+J221+J224+J227+J230+J233+J236+J218+J208</f>
        <v>487113398.37</v>
      </c>
      <c r="K171" s="12">
        <f>K172+K175+K178+K181+K184+K187+K190+K193+K196+K199+K202+K211+K215+K221+K224+K227+K230+K233+K236+K218+K208</f>
        <v>238765797.33000001</v>
      </c>
      <c r="L171" s="4">
        <f t="shared" si="44"/>
        <v>49.0164709344823</v>
      </c>
    </row>
    <row r="172" spans="2:12" ht="120" customHeight="1" x14ac:dyDescent="0.25">
      <c r="B172" s="14" t="s">
        <v>165</v>
      </c>
      <c r="C172" s="15" t="s">
        <v>36</v>
      </c>
      <c r="D172" s="15" t="s">
        <v>8</v>
      </c>
      <c r="E172" s="15" t="s">
        <v>9</v>
      </c>
      <c r="F172" s="15" t="s">
        <v>49</v>
      </c>
      <c r="G172" s="15" t="s">
        <v>235</v>
      </c>
      <c r="H172" s="16" t="s">
        <v>171</v>
      </c>
      <c r="I172" s="17">
        <f t="shared" ref="I172:K173" si="53">I173</f>
        <v>169593220</v>
      </c>
      <c r="J172" s="17">
        <f t="shared" si="53"/>
        <v>169593220</v>
      </c>
      <c r="K172" s="17">
        <f t="shared" si="53"/>
        <v>108262554.56</v>
      </c>
      <c r="L172" s="4">
        <f t="shared" si="44"/>
        <v>63.836605354860296</v>
      </c>
    </row>
    <row r="173" spans="2:12" ht="51.75" customHeight="1" x14ac:dyDescent="0.25">
      <c r="B173" s="14" t="s">
        <v>24</v>
      </c>
      <c r="C173" s="15" t="s">
        <v>36</v>
      </c>
      <c r="D173" s="15" t="s">
        <v>8</v>
      </c>
      <c r="E173" s="15" t="s">
        <v>9</v>
      </c>
      <c r="F173" s="15" t="s">
        <v>49</v>
      </c>
      <c r="G173" s="15" t="s">
        <v>235</v>
      </c>
      <c r="H173" s="15" t="s">
        <v>25</v>
      </c>
      <c r="I173" s="17">
        <f t="shared" si="53"/>
        <v>169593220</v>
      </c>
      <c r="J173" s="17">
        <f t="shared" si="53"/>
        <v>169593220</v>
      </c>
      <c r="K173" s="17">
        <f t="shared" si="53"/>
        <v>108262554.56</v>
      </c>
      <c r="L173" s="4">
        <f t="shared" si="44"/>
        <v>63.836605354860296</v>
      </c>
    </row>
    <row r="174" spans="2:12" ht="25.5" customHeight="1" x14ac:dyDescent="0.25">
      <c r="B174" s="14" t="s">
        <v>26</v>
      </c>
      <c r="C174" s="15" t="s">
        <v>36</v>
      </c>
      <c r="D174" s="15" t="s">
        <v>8</v>
      </c>
      <c r="E174" s="15" t="s">
        <v>9</v>
      </c>
      <c r="F174" s="15" t="s">
        <v>49</v>
      </c>
      <c r="G174" s="15" t="s">
        <v>235</v>
      </c>
      <c r="H174" s="15" t="s">
        <v>27</v>
      </c>
      <c r="I174" s="17">
        <v>169593220</v>
      </c>
      <c r="J174" s="5">
        <v>169593220</v>
      </c>
      <c r="K174" s="5">
        <v>108262554.56</v>
      </c>
      <c r="L174" s="4">
        <f t="shared" si="44"/>
        <v>63.836605354860296</v>
      </c>
    </row>
    <row r="175" spans="2:12" ht="270" customHeight="1" x14ac:dyDescent="0.25">
      <c r="B175" s="14" t="s">
        <v>190</v>
      </c>
      <c r="C175" s="15" t="s">
        <v>36</v>
      </c>
      <c r="D175" s="15" t="s">
        <v>8</v>
      </c>
      <c r="E175" s="15" t="s">
        <v>9</v>
      </c>
      <c r="F175" s="15" t="s">
        <v>49</v>
      </c>
      <c r="G175" s="15" t="s">
        <v>236</v>
      </c>
      <c r="H175" s="16" t="s">
        <v>171</v>
      </c>
      <c r="I175" s="17">
        <f t="shared" ref="I175:K176" si="54">I176</f>
        <v>78203306</v>
      </c>
      <c r="J175" s="17">
        <f t="shared" si="54"/>
        <v>78203306</v>
      </c>
      <c r="K175" s="17">
        <f t="shared" si="54"/>
        <v>37115171.420000002</v>
      </c>
      <c r="L175" s="4">
        <f t="shared" si="44"/>
        <v>47.459849613007407</v>
      </c>
    </row>
    <row r="176" spans="2:12" ht="47.25" x14ac:dyDescent="0.25">
      <c r="B176" s="14" t="s">
        <v>24</v>
      </c>
      <c r="C176" s="15" t="s">
        <v>36</v>
      </c>
      <c r="D176" s="15" t="s">
        <v>8</v>
      </c>
      <c r="E176" s="15" t="s">
        <v>9</v>
      </c>
      <c r="F176" s="15" t="s">
        <v>49</v>
      </c>
      <c r="G176" s="15" t="s">
        <v>236</v>
      </c>
      <c r="H176" s="15" t="s">
        <v>25</v>
      </c>
      <c r="I176" s="17">
        <f t="shared" si="54"/>
        <v>78203306</v>
      </c>
      <c r="J176" s="17">
        <f t="shared" si="54"/>
        <v>78203306</v>
      </c>
      <c r="K176" s="17">
        <f t="shared" si="54"/>
        <v>37115171.420000002</v>
      </c>
      <c r="L176" s="4">
        <f t="shared" si="44"/>
        <v>47.459849613007407</v>
      </c>
    </row>
    <row r="177" spans="2:12" ht="24" customHeight="1" x14ac:dyDescent="0.25">
      <c r="B177" s="14" t="s">
        <v>26</v>
      </c>
      <c r="C177" s="15" t="s">
        <v>36</v>
      </c>
      <c r="D177" s="15" t="s">
        <v>8</v>
      </c>
      <c r="E177" s="15" t="s">
        <v>9</v>
      </c>
      <c r="F177" s="15" t="s">
        <v>49</v>
      </c>
      <c r="G177" s="15" t="s">
        <v>236</v>
      </c>
      <c r="H177" s="15" t="s">
        <v>27</v>
      </c>
      <c r="I177" s="17">
        <v>78203306</v>
      </c>
      <c r="J177" s="5">
        <v>78203306</v>
      </c>
      <c r="K177" s="5">
        <v>37115171.420000002</v>
      </c>
      <c r="L177" s="4">
        <f t="shared" si="44"/>
        <v>47.459849613007407</v>
      </c>
    </row>
    <row r="178" spans="2:12" ht="126" x14ac:dyDescent="0.25">
      <c r="B178" s="14" t="s">
        <v>191</v>
      </c>
      <c r="C178" s="15" t="s">
        <v>36</v>
      </c>
      <c r="D178" s="15" t="s">
        <v>8</v>
      </c>
      <c r="E178" s="15" t="s">
        <v>9</v>
      </c>
      <c r="F178" s="15" t="s">
        <v>49</v>
      </c>
      <c r="G178" s="15" t="s">
        <v>237</v>
      </c>
      <c r="H178" s="16" t="s">
        <v>171</v>
      </c>
      <c r="I178" s="17">
        <f t="shared" ref="I178:K179" si="55">I179</f>
        <v>8470800</v>
      </c>
      <c r="J178" s="17">
        <f t="shared" si="55"/>
        <v>8470800</v>
      </c>
      <c r="K178" s="17">
        <f t="shared" si="55"/>
        <v>4235400</v>
      </c>
      <c r="L178" s="4">
        <f t="shared" si="44"/>
        <v>50</v>
      </c>
    </row>
    <row r="179" spans="2:12" ht="47.25" x14ac:dyDescent="0.25">
      <c r="B179" s="14" t="s">
        <v>24</v>
      </c>
      <c r="C179" s="15" t="s">
        <v>36</v>
      </c>
      <c r="D179" s="15" t="s">
        <v>8</v>
      </c>
      <c r="E179" s="15" t="s">
        <v>9</v>
      </c>
      <c r="F179" s="15" t="s">
        <v>49</v>
      </c>
      <c r="G179" s="15" t="s">
        <v>237</v>
      </c>
      <c r="H179" s="15" t="s">
        <v>25</v>
      </c>
      <c r="I179" s="17">
        <f t="shared" si="55"/>
        <v>8470800</v>
      </c>
      <c r="J179" s="17">
        <f t="shared" si="55"/>
        <v>8470800</v>
      </c>
      <c r="K179" s="17">
        <f t="shared" si="55"/>
        <v>4235400</v>
      </c>
      <c r="L179" s="4">
        <f t="shared" si="44"/>
        <v>50</v>
      </c>
    </row>
    <row r="180" spans="2:12" ht="15.75" x14ac:dyDescent="0.25">
      <c r="B180" s="14" t="s">
        <v>26</v>
      </c>
      <c r="C180" s="15" t="s">
        <v>36</v>
      </c>
      <c r="D180" s="15" t="s">
        <v>8</v>
      </c>
      <c r="E180" s="15" t="s">
        <v>9</v>
      </c>
      <c r="F180" s="15" t="s">
        <v>49</v>
      </c>
      <c r="G180" s="15" t="s">
        <v>237</v>
      </c>
      <c r="H180" s="15" t="s">
        <v>27</v>
      </c>
      <c r="I180" s="17">
        <v>8470800</v>
      </c>
      <c r="J180" s="5">
        <v>8470800</v>
      </c>
      <c r="K180" s="5">
        <v>4235400</v>
      </c>
      <c r="L180" s="4">
        <f t="shared" si="44"/>
        <v>50</v>
      </c>
    </row>
    <row r="181" spans="2:12" ht="63" x14ac:dyDescent="0.25">
      <c r="B181" s="14" t="s">
        <v>192</v>
      </c>
      <c r="C181" s="15" t="s">
        <v>36</v>
      </c>
      <c r="D181" s="15" t="s">
        <v>8</v>
      </c>
      <c r="E181" s="15" t="s">
        <v>9</v>
      </c>
      <c r="F181" s="15" t="s">
        <v>49</v>
      </c>
      <c r="G181" s="15" t="s">
        <v>90</v>
      </c>
      <c r="H181" s="16" t="s">
        <v>171</v>
      </c>
      <c r="I181" s="17">
        <f t="shared" ref="I181:K182" si="56">I182</f>
        <v>2422459</v>
      </c>
      <c r="J181" s="17">
        <f t="shared" si="56"/>
        <v>2422459</v>
      </c>
      <c r="K181" s="17">
        <f t="shared" si="56"/>
        <v>672244.1</v>
      </c>
      <c r="L181" s="4">
        <f t="shared" si="44"/>
        <v>27.750484115520635</v>
      </c>
    </row>
    <row r="182" spans="2:12" ht="31.5" x14ac:dyDescent="0.25">
      <c r="B182" s="14" t="s">
        <v>175</v>
      </c>
      <c r="C182" s="15" t="s">
        <v>36</v>
      </c>
      <c r="D182" s="15" t="s">
        <v>8</v>
      </c>
      <c r="E182" s="15" t="s">
        <v>9</v>
      </c>
      <c r="F182" s="15" t="s">
        <v>49</v>
      </c>
      <c r="G182" s="15" t="s">
        <v>90</v>
      </c>
      <c r="H182" s="15" t="s">
        <v>38</v>
      </c>
      <c r="I182" s="17">
        <f t="shared" si="56"/>
        <v>2422459</v>
      </c>
      <c r="J182" s="17">
        <f t="shared" si="56"/>
        <v>2422459</v>
      </c>
      <c r="K182" s="17">
        <f t="shared" si="56"/>
        <v>672244.1</v>
      </c>
      <c r="L182" s="4">
        <f t="shared" si="44"/>
        <v>27.750484115520635</v>
      </c>
    </row>
    <row r="183" spans="2:12" ht="31.5" x14ac:dyDescent="0.25">
      <c r="B183" s="14" t="s">
        <v>39</v>
      </c>
      <c r="C183" s="15" t="s">
        <v>36</v>
      </c>
      <c r="D183" s="15" t="s">
        <v>8</v>
      </c>
      <c r="E183" s="15" t="s">
        <v>9</v>
      </c>
      <c r="F183" s="15" t="s">
        <v>49</v>
      </c>
      <c r="G183" s="15" t="s">
        <v>90</v>
      </c>
      <c r="H183" s="15" t="s">
        <v>40</v>
      </c>
      <c r="I183" s="17">
        <v>2422459</v>
      </c>
      <c r="J183" s="5">
        <v>2422459</v>
      </c>
      <c r="K183" s="5">
        <v>672244.1</v>
      </c>
      <c r="L183" s="4">
        <f t="shared" si="44"/>
        <v>27.750484115520635</v>
      </c>
    </row>
    <row r="184" spans="2:12" ht="63" x14ac:dyDescent="0.25">
      <c r="B184" s="14" t="s">
        <v>238</v>
      </c>
      <c r="C184" s="15" t="s">
        <v>36</v>
      </c>
      <c r="D184" s="15" t="s">
        <v>8</v>
      </c>
      <c r="E184" s="15" t="s">
        <v>9</v>
      </c>
      <c r="F184" s="15" t="s">
        <v>49</v>
      </c>
      <c r="G184" s="15" t="s">
        <v>239</v>
      </c>
      <c r="H184" s="16" t="s">
        <v>171</v>
      </c>
      <c r="I184" s="17">
        <f t="shared" ref="I184:K185" si="57">I185</f>
        <v>18826920</v>
      </c>
      <c r="J184" s="17">
        <f t="shared" si="57"/>
        <v>18826920</v>
      </c>
      <c r="K184" s="17">
        <f t="shared" si="57"/>
        <v>11339808.76</v>
      </c>
      <c r="L184" s="4">
        <f t="shared" si="44"/>
        <v>60.231884769255942</v>
      </c>
    </row>
    <row r="185" spans="2:12" ht="47.25" customHeight="1" x14ac:dyDescent="0.25">
      <c r="B185" s="14" t="s">
        <v>24</v>
      </c>
      <c r="C185" s="15" t="s">
        <v>36</v>
      </c>
      <c r="D185" s="15" t="s">
        <v>8</v>
      </c>
      <c r="E185" s="15" t="s">
        <v>9</v>
      </c>
      <c r="F185" s="15" t="s">
        <v>49</v>
      </c>
      <c r="G185" s="15" t="s">
        <v>239</v>
      </c>
      <c r="H185" s="15" t="s">
        <v>25</v>
      </c>
      <c r="I185" s="17">
        <f t="shared" si="57"/>
        <v>18826920</v>
      </c>
      <c r="J185" s="17">
        <f t="shared" si="57"/>
        <v>18826920</v>
      </c>
      <c r="K185" s="17">
        <f t="shared" si="57"/>
        <v>11339808.76</v>
      </c>
      <c r="L185" s="4">
        <f t="shared" si="44"/>
        <v>60.231884769255942</v>
      </c>
    </row>
    <row r="186" spans="2:12" ht="15.75" customHeight="1" x14ac:dyDescent="0.25">
      <c r="B186" s="14" t="s">
        <v>26</v>
      </c>
      <c r="C186" s="15" t="s">
        <v>36</v>
      </c>
      <c r="D186" s="15" t="s">
        <v>8</v>
      </c>
      <c r="E186" s="15" t="s">
        <v>9</v>
      </c>
      <c r="F186" s="15" t="s">
        <v>49</v>
      </c>
      <c r="G186" s="15" t="s">
        <v>239</v>
      </c>
      <c r="H186" s="15" t="s">
        <v>27</v>
      </c>
      <c r="I186" s="17">
        <v>18826920</v>
      </c>
      <c r="J186" s="5">
        <v>18826920</v>
      </c>
      <c r="K186" s="5">
        <v>11339808.76</v>
      </c>
      <c r="L186" s="4">
        <f t="shared" si="44"/>
        <v>60.231884769255942</v>
      </c>
    </row>
    <row r="187" spans="2:12" ht="31.5" customHeight="1" x14ac:dyDescent="0.25">
      <c r="B187" s="14" t="s">
        <v>74</v>
      </c>
      <c r="C187" s="15" t="s">
        <v>36</v>
      </c>
      <c r="D187" s="15" t="s">
        <v>8</v>
      </c>
      <c r="E187" s="15" t="s">
        <v>9</v>
      </c>
      <c r="F187" s="15" t="s">
        <v>49</v>
      </c>
      <c r="G187" s="15" t="s">
        <v>75</v>
      </c>
      <c r="H187" s="16" t="s">
        <v>171</v>
      </c>
      <c r="I187" s="17">
        <f t="shared" ref="I187:K188" si="58">I188</f>
        <v>1474505</v>
      </c>
      <c r="J187" s="17">
        <f t="shared" si="58"/>
        <v>1474505</v>
      </c>
      <c r="K187" s="17">
        <f t="shared" si="58"/>
        <v>567907.65</v>
      </c>
      <c r="L187" s="4">
        <f t="shared" si="44"/>
        <v>38.515138978843751</v>
      </c>
    </row>
    <row r="188" spans="2:12" ht="84.75" customHeight="1" x14ac:dyDescent="0.25">
      <c r="B188" s="14" t="s">
        <v>12</v>
      </c>
      <c r="C188" s="15" t="s">
        <v>36</v>
      </c>
      <c r="D188" s="15" t="s">
        <v>8</v>
      </c>
      <c r="E188" s="15" t="s">
        <v>9</v>
      </c>
      <c r="F188" s="15" t="s">
        <v>49</v>
      </c>
      <c r="G188" s="15" t="s">
        <v>75</v>
      </c>
      <c r="H188" s="15" t="s">
        <v>13</v>
      </c>
      <c r="I188" s="17">
        <f t="shared" si="58"/>
        <v>1474505</v>
      </c>
      <c r="J188" s="17">
        <f t="shared" si="58"/>
        <v>1474505</v>
      </c>
      <c r="K188" s="17">
        <f t="shared" si="58"/>
        <v>567907.65</v>
      </c>
      <c r="L188" s="4">
        <f t="shared" si="44"/>
        <v>38.515138978843751</v>
      </c>
    </row>
    <row r="189" spans="2:12" ht="31.5" customHeight="1" x14ac:dyDescent="0.25">
      <c r="B189" s="14" t="s">
        <v>14</v>
      </c>
      <c r="C189" s="15" t="s">
        <v>36</v>
      </c>
      <c r="D189" s="15" t="s">
        <v>8</v>
      </c>
      <c r="E189" s="15" t="s">
        <v>9</v>
      </c>
      <c r="F189" s="15" t="s">
        <v>49</v>
      </c>
      <c r="G189" s="15" t="s">
        <v>75</v>
      </c>
      <c r="H189" s="15" t="s">
        <v>15</v>
      </c>
      <c r="I189" s="17">
        <v>1474505</v>
      </c>
      <c r="J189" s="5">
        <v>1474505</v>
      </c>
      <c r="K189" s="5">
        <v>567907.65</v>
      </c>
      <c r="L189" s="4">
        <f t="shared" si="44"/>
        <v>38.515138978843751</v>
      </c>
    </row>
    <row r="190" spans="2:12" ht="27.75" customHeight="1" x14ac:dyDescent="0.25">
      <c r="B190" s="14" t="s">
        <v>51</v>
      </c>
      <c r="C190" s="15" t="s">
        <v>36</v>
      </c>
      <c r="D190" s="15" t="s">
        <v>8</v>
      </c>
      <c r="E190" s="15" t="s">
        <v>9</v>
      </c>
      <c r="F190" s="15" t="s">
        <v>49</v>
      </c>
      <c r="G190" s="15" t="s">
        <v>76</v>
      </c>
      <c r="H190" s="16" t="s">
        <v>171</v>
      </c>
      <c r="I190" s="17">
        <f t="shared" ref="I190:I191" si="59">I191</f>
        <v>19651692</v>
      </c>
      <c r="J190" s="5">
        <f>J191</f>
        <v>20449205.91</v>
      </c>
      <c r="K190" s="5">
        <f>K191</f>
        <v>10005605.189999999</v>
      </c>
      <c r="L190" s="4">
        <f t="shared" si="44"/>
        <v>48.929064698336738</v>
      </c>
    </row>
    <row r="191" spans="2:12" ht="47.25" x14ac:dyDescent="0.25">
      <c r="B191" s="14" t="s">
        <v>24</v>
      </c>
      <c r="C191" s="15" t="s">
        <v>36</v>
      </c>
      <c r="D191" s="15" t="s">
        <v>8</v>
      </c>
      <c r="E191" s="15" t="s">
        <v>9</v>
      </c>
      <c r="F191" s="15" t="s">
        <v>49</v>
      </c>
      <c r="G191" s="15" t="s">
        <v>76</v>
      </c>
      <c r="H191" s="15" t="s">
        <v>25</v>
      </c>
      <c r="I191" s="17">
        <f t="shared" si="59"/>
        <v>19651692</v>
      </c>
      <c r="J191" s="5">
        <f>J192</f>
        <v>20449205.91</v>
      </c>
      <c r="K191" s="5">
        <f>K192</f>
        <v>10005605.189999999</v>
      </c>
      <c r="L191" s="4">
        <f t="shared" si="44"/>
        <v>48.929064698336738</v>
      </c>
    </row>
    <row r="192" spans="2:12" ht="19.5" customHeight="1" x14ac:dyDescent="0.25">
      <c r="B192" s="14" t="s">
        <v>26</v>
      </c>
      <c r="C192" s="15" t="s">
        <v>36</v>
      </c>
      <c r="D192" s="15" t="s">
        <v>8</v>
      </c>
      <c r="E192" s="15" t="s">
        <v>9</v>
      </c>
      <c r="F192" s="15" t="s">
        <v>49</v>
      </c>
      <c r="G192" s="15" t="s">
        <v>76</v>
      </c>
      <c r="H192" s="15" t="s">
        <v>27</v>
      </c>
      <c r="I192" s="17">
        <v>19651692</v>
      </c>
      <c r="J192" s="5">
        <v>20449205.91</v>
      </c>
      <c r="K192" s="5">
        <v>10005605.189999999</v>
      </c>
      <c r="L192" s="4">
        <f t="shared" si="44"/>
        <v>48.929064698336738</v>
      </c>
    </row>
    <row r="193" spans="2:12" ht="21.75" customHeight="1" x14ac:dyDescent="0.25">
      <c r="B193" s="14" t="s">
        <v>52</v>
      </c>
      <c r="C193" s="15" t="s">
        <v>36</v>
      </c>
      <c r="D193" s="15" t="s">
        <v>8</v>
      </c>
      <c r="E193" s="15" t="s">
        <v>9</v>
      </c>
      <c r="F193" s="15" t="s">
        <v>49</v>
      </c>
      <c r="G193" s="15" t="s">
        <v>77</v>
      </c>
      <c r="H193" s="16" t="s">
        <v>171</v>
      </c>
      <c r="I193" s="17">
        <f t="shared" ref="I193:I194" si="60">I194</f>
        <v>46446197.280000001</v>
      </c>
      <c r="J193" s="5">
        <f>J194</f>
        <v>52217540.450000003</v>
      </c>
      <c r="K193" s="5">
        <f>K194</f>
        <v>27295241.719999999</v>
      </c>
      <c r="L193" s="4">
        <f t="shared" si="44"/>
        <v>52.272170394804562</v>
      </c>
    </row>
    <row r="194" spans="2:12" ht="47.25" x14ac:dyDescent="0.25">
      <c r="B194" s="14" t="s">
        <v>24</v>
      </c>
      <c r="C194" s="15" t="s">
        <v>36</v>
      </c>
      <c r="D194" s="15" t="s">
        <v>8</v>
      </c>
      <c r="E194" s="15" t="s">
        <v>9</v>
      </c>
      <c r="F194" s="15" t="s">
        <v>49</v>
      </c>
      <c r="G194" s="15" t="s">
        <v>77</v>
      </c>
      <c r="H194" s="15" t="s">
        <v>25</v>
      </c>
      <c r="I194" s="17">
        <f t="shared" si="60"/>
        <v>46446197.280000001</v>
      </c>
      <c r="J194" s="5">
        <f>J195</f>
        <v>52217540.450000003</v>
      </c>
      <c r="K194" s="5">
        <f>K195</f>
        <v>27295241.719999999</v>
      </c>
      <c r="L194" s="4">
        <f t="shared" si="44"/>
        <v>52.272170394804562</v>
      </c>
    </row>
    <row r="195" spans="2:12" ht="23.25" customHeight="1" x14ac:dyDescent="0.25">
      <c r="B195" s="14" t="s">
        <v>26</v>
      </c>
      <c r="C195" s="15" t="s">
        <v>36</v>
      </c>
      <c r="D195" s="15" t="s">
        <v>8</v>
      </c>
      <c r="E195" s="15" t="s">
        <v>9</v>
      </c>
      <c r="F195" s="15" t="s">
        <v>49</v>
      </c>
      <c r="G195" s="15" t="s">
        <v>77</v>
      </c>
      <c r="H195" s="15" t="s">
        <v>27</v>
      </c>
      <c r="I195" s="17">
        <v>46446197.280000001</v>
      </c>
      <c r="J195" s="5">
        <f>51116329.25+1101211.2</f>
        <v>52217540.450000003</v>
      </c>
      <c r="K195" s="5">
        <v>27295241.719999999</v>
      </c>
      <c r="L195" s="4">
        <f t="shared" si="44"/>
        <v>52.272170394804562</v>
      </c>
    </row>
    <row r="196" spans="2:12" ht="15.75" x14ac:dyDescent="0.25">
      <c r="B196" s="14" t="s">
        <v>193</v>
      </c>
      <c r="C196" s="15" t="s">
        <v>36</v>
      </c>
      <c r="D196" s="15" t="s">
        <v>8</v>
      </c>
      <c r="E196" s="15" t="s">
        <v>9</v>
      </c>
      <c r="F196" s="15" t="s">
        <v>49</v>
      </c>
      <c r="G196" s="15" t="s">
        <v>78</v>
      </c>
      <c r="H196" s="16" t="s">
        <v>171</v>
      </c>
      <c r="I196" s="17">
        <f t="shared" ref="I196:I197" si="61">I197</f>
        <v>21093624</v>
      </c>
      <c r="J196" s="5">
        <f>J197</f>
        <v>17992792.149999999</v>
      </c>
      <c r="K196" s="5">
        <f>K197</f>
        <v>10907902.85</v>
      </c>
      <c r="L196" s="4">
        <f t="shared" si="44"/>
        <v>60.623736210947122</v>
      </c>
    </row>
    <row r="197" spans="2:12" ht="47.25" x14ac:dyDescent="0.25">
      <c r="B197" s="14" t="s">
        <v>24</v>
      </c>
      <c r="C197" s="15" t="s">
        <v>36</v>
      </c>
      <c r="D197" s="15" t="s">
        <v>8</v>
      </c>
      <c r="E197" s="15" t="s">
        <v>9</v>
      </c>
      <c r="F197" s="15" t="s">
        <v>49</v>
      </c>
      <c r="G197" s="15" t="s">
        <v>78</v>
      </c>
      <c r="H197" s="15" t="s">
        <v>25</v>
      </c>
      <c r="I197" s="17">
        <f t="shared" si="61"/>
        <v>21093624</v>
      </c>
      <c r="J197" s="5">
        <f>J198</f>
        <v>17992792.149999999</v>
      </c>
      <c r="K197" s="5">
        <f>K198</f>
        <v>10907902.85</v>
      </c>
      <c r="L197" s="4">
        <f t="shared" si="44"/>
        <v>60.623736210947122</v>
      </c>
    </row>
    <row r="198" spans="2:12" ht="15.75" x14ac:dyDescent="0.25">
      <c r="B198" s="14" t="s">
        <v>26</v>
      </c>
      <c r="C198" s="15" t="s">
        <v>36</v>
      </c>
      <c r="D198" s="15" t="s">
        <v>8</v>
      </c>
      <c r="E198" s="15" t="s">
        <v>9</v>
      </c>
      <c r="F198" s="15" t="s">
        <v>49</v>
      </c>
      <c r="G198" s="15" t="s">
        <v>78</v>
      </c>
      <c r="H198" s="15" t="s">
        <v>27</v>
      </c>
      <c r="I198" s="17">
        <v>21093624</v>
      </c>
      <c r="J198" s="5">
        <f>17992792.15</f>
        <v>17992792.149999999</v>
      </c>
      <c r="K198" s="5">
        <v>10907902.85</v>
      </c>
      <c r="L198" s="4">
        <f t="shared" si="44"/>
        <v>60.623736210947122</v>
      </c>
    </row>
    <row r="199" spans="2:12" ht="31.5" x14ac:dyDescent="0.25">
      <c r="B199" s="14" t="s">
        <v>194</v>
      </c>
      <c r="C199" s="15" t="s">
        <v>36</v>
      </c>
      <c r="D199" s="15" t="s">
        <v>8</v>
      </c>
      <c r="E199" s="15" t="s">
        <v>9</v>
      </c>
      <c r="F199" s="15" t="s">
        <v>49</v>
      </c>
      <c r="G199" s="15" t="s">
        <v>80</v>
      </c>
      <c r="H199" s="16" t="s">
        <v>171</v>
      </c>
      <c r="I199" s="17">
        <f t="shared" ref="I199:I200" si="62">I200</f>
        <v>1726266</v>
      </c>
      <c r="J199" s="5">
        <f>J200</f>
        <v>1726266</v>
      </c>
      <c r="K199" s="5">
        <f>K200</f>
        <v>838968.04</v>
      </c>
      <c r="L199" s="4">
        <f t="shared" si="44"/>
        <v>48.600160114374027</v>
      </c>
    </row>
    <row r="200" spans="2:12" ht="47.25" x14ac:dyDescent="0.25">
      <c r="B200" s="14" t="s">
        <v>24</v>
      </c>
      <c r="C200" s="15" t="s">
        <v>36</v>
      </c>
      <c r="D200" s="15" t="s">
        <v>8</v>
      </c>
      <c r="E200" s="15" t="s">
        <v>9</v>
      </c>
      <c r="F200" s="15" t="s">
        <v>49</v>
      </c>
      <c r="G200" s="15" t="s">
        <v>80</v>
      </c>
      <c r="H200" s="15" t="s">
        <v>25</v>
      </c>
      <c r="I200" s="17">
        <f t="shared" si="62"/>
        <v>1726266</v>
      </c>
      <c r="J200" s="5">
        <f>J201</f>
        <v>1726266</v>
      </c>
      <c r="K200" s="5">
        <f>K201</f>
        <v>838968.04</v>
      </c>
      <c r="L200" s="4">
        <f t="shared" si="44"/>
        <v>48.600160114374027</v>
      </c>
    </row>
    <row r="201" spans="2:12" ht="15.75" x14ac:dyDescent="0.25">
      <c r="B201" s="14" t="s">
        <v>26</v>
      </c>
      <c r="C201" s="15" t="s">
        <v>36</v>
      </c>
      <c r="D201" s="15" t="s">
        <v>8</v>
      </c>
      <c r="E201" s="15" t="s">
        <v>9</v>
      </c>
      <c r="F201" s="15" t="s">
        <v>49</v>
      </c>
      <c r="G201" s="15" t="s">
        <v>80</v>
      </c>
      <c r="H201" s="15" t="s">
        <v>27</v>
      </c>
      <c r="I201" s="17">
        <v>1726266</v>
      </c>
      <c r="J201" s="5">
        <v>1726266</v>
      </c>
      <c r="K201" s="5">
        <v>838968.04</v>
      </c>
      <c r="L201" s="4">
        <f t="shared" si="44"/>
        <v>48.600160114374027</v>
      </c>
    </row>
    <row r="202" spans="2:12" ht="47.25" x14ac:dyDescent="0.25">
      <c r="B202" s="14" t="s">
        <v>195</v>
      </c>
      <c r="C202" s="15" t="s">
        <v>36</v>
      </c>
      <c r="D202" s="15" t="s">
        <v>8</v>
      </c>
      <c r="E202" s="15" t="s">
        <v>9</v>
      </c>
      <c r="F202" s="15" t="s">
        <v>49</v>
      </c>
      <c r="G202" s="15" t="s">
        <v>81</v>
      </c>
      <c r="H202" s="16" t="s">
        <v>171</v>
      </c>
      <c r="I202" s="17">
        <f>I203+I206</f>
        <v>36297724</v>
      </c>
      <c r="J202" s="17">
        <f t="shared" ref="J202:K202" si="63">J203+J206</f>
        <v>36745588.549999997</v>
      </c>
      <c r="K202" s="17">
        <f t="shared" si="63"/>
        <v>16120090.32</v>
      </c>
      <c r="L202" s="4">
        <f t="shared" si="44"/>
        <v>43.869457412732075</v>
      </c>
    </row>
    <row r="203" spans="2:12" ht="78.75" x14ac:dyDescent="0.25">
      <c r="B203" s="14" t="s">
        <v>12</v>
      </c>
      <c r="C203" s="15" t="s">
        <v>36</v>
      </c>
      <c r="D203" s="15" t="s">
        <v>8</v>
      </c>
      <c r="E203" s="15" t="s">
        <v>9</v>
      </c>
      <c r="F203" s="15" t="s">
        <v>49</v>
      </c>
      <c r="G203" s="15" t="s">
        <v>81</v>
      </c>
      <c r="H203" s="15" t="s">
        <v>13</v>
      </c>
      <c r="I203" s="17">
        <f>I204+I205</f>
        <v>34723678</v>
      </c>
      <c r="J203" s="17">
        <f t="shared" ref="J203:K203" si="64">J204+J205</f>
        <v>34723678</v>
      </c>
      <c r="K203" s="17">
        <f t="shared" si="64"/>
        <v>15232638.050000001</v>
      </c>
      <c r="L203" s="4">
        <f t="shared" si="44"/>
        <v>43.868158350045753</v>
      </c>
    </row>
    <row r="204" spans="2:12" ht="31.5" x14ac:dyDescent="0.25">
      <c r="B204" s="14" t="s">
        <v>34</v>
      </c>
      <c r="C204" s="15" t="s">
        <v>36</v>
      </c>
      <c r="D204" s="15" t="s">
        <v>8</v>
      </c>
      <c r="E204" s="15" t="s">
        <v>9</v>
      </c>
      <c r="F204" s="15" t="s">
        <v>49</v>
      </c>
      <c r="G204" s="15" t="s">
        <v>81</v>
      </c>
      <c r="H204" s="15" t="s">
        <v>35</v>
      </c>
      <c r="I204" s="17">
        <v>23688059</v>
      </c>
      <c r="J204" s="5">
        <f>18192672+1200+5494187</f>
        <v>23688059</v>
      </c>
      <c r="K204" s="5">
        <v>11134556.68</v>
      </c>
      <c r="L204" s="4">
        <f t="shared" si="44"/>
        <v>47.004934764811246</v>
      </c>
    </row>
    <row r="205" spans="2:12" ht="31.5" x14ac:dyDescent="0.25">
      <c r="B205" s="14" t="s">
        <v>14</v>
      </c>
      <c r="C205" s="15" t="s">
        <v>36</v>
      </c>
      <c r="D205" s="15" t="s">
        <v>8</v>
      </c>
      <c r="E205" s="15" t="s">
        <v>9</v>
      </c>
      <c r="F205" s="15" t="s">
        <v>49</v>
      </c>
      <c r="G205" s="15" t="s">
        <v>81</v>
      </c>
      <c r="H205" s="15" t="s">
        <v>15</v>
      </c>
      <c r="I205" s="17">
        <v>11035619</v>
      </c>
      <c r="J205" s="5">
        <f>8474779+2000+2558840</f>
        <v>11035619</v>
      </c>
      <c r="K205" s="5">
        <v>4098081.37</v>
      </c>
      <c r="L205" s="4">
        <f t="shared" si="44"/>
        <v>37.135038551077201</v>
      </c>
    </row>
    <row r="206" spans="2:12" ht="31.5" x14ac:dyDescent="0.25">
      <c r="B206" s="14" t="s">
        <v>172</v>
      </c>
      <c r="C206" s="15" t="s">
        <v>36</v>
      </c>
      <c r="D206" s="15" t="s">
        <v>8</v>
      </c>
      <c r="E206" s="15" t="s">
        <v>9</v>
      </c>
      <c r="F206" s="15" t="s">
        <v>49</v>
      </c>
      <c r="G206" s="15" t="s">
        <v>81</v>
      </c>
      <c r="H206" s="15" t="s">
        <v>16</v>
      </c>
      <c r="I206" s="17">
        <f>I207</f>
        <v>1574046</v>
      </c>
      <c r="J206" s="5">
        <f>J207</f>
        <v>2021910.55</v>
      </c>
      <c r="K206" s="5">
        <f>K207</f>
        <v>887452.27</v>
      </c>
      <c r="L206" s="4">
        <f t="shared" si="44"/>
        <v>43.891767120953986</v>
      </c>
    </row>
    <row r="207" spans="2:12" ht="47.25" x14ac:dyDescent="0.25">
      <c r="B207" s="14" t="s">
        <v>17</v>
      </c>
      <c r="C207" s="15" t="s">
        <v>36</v>
      </c>
      <c r="D207" s="15" t="s">
        <v>8</v>
      </c>
      <c r="E207" s="15" t="s">
        <v>9</v>
      </c>
      <c r="F207" s="15" t="s">
        <v>49</v>
      </c>
      <c r="G207" s="15" t="s">
        <v>81</v>
      </c>
      <c r="H207" s="15" t="s">
        <v>18</v>
      </c>
      <c r="I207" s="17">
        <v>1574046</v>
      </c>
      <c r="J207" s="5">
        <f>1537557.55+484353</f>
        <v>2021910.55</v>
      </c>
      <c r="K207" s="5">
        <v>887452.27</v>
      </c>
      <c r="L207" s="4">
        <f t="shared" si="44"/>
        <v>43.891767120953986</v>
      </c>
    </row>
    <row r="208" spans="2:12" ht="47.25" x14ac:dyDescent="0.25">
      <c r="B208" s="18" t="s">
        <v>196</v>
      </c>
      <c r="C208" s="15" t="s">
        <v>36</v>
      </c>
      <c r="D208" s="15" t="s">
        <v>8</v>
      </c>
      <c r="E208" s="15" t="s">
        <v>9</v>
      </c>
      <c r="F208" s="15" t="s">
        <v>49</v>
      </c>
      <c r="G208" s="15">
        <v>82610</v>
      </c>
      <c r="H208" s="15"/>
      <c r="I208" s="17"/>
      <c r="J208" s="5">
        <f>J209</f>
        <v>3905200</v>
      </c>
      <c r="K208" s="5">
        <f>K209</f>
        <v>677692.43</v>
      </c>
      <c r="L208" s="4">
        <f t="shared" ref="L208:L271" si="65">K208/J208*100</f>
        <v>17.353590853221348</v>
      </c>
    </row>
    <row r="209" spans="2:12" ht="47.25" x14ac:dyDescent="0.25">
      <c r="B209" s="14" t="s">
        <v>24</v>
      </c>
      <c r="C209" s="15" t="s">
        <v>36</v>
      </c>
      <c r="D209" s="15" t="s">
        <v>8</v>
      </c>
      <c r="E209" s="15" t="s">
        <v>9</v>
      </c>
      <c r="F209" s="15" t="s">
        <v>49</v>
      </c>
      <c r="G209" s="15">
        <v>82610</v>
      </c>
      <c r="H209" s="15">
        <v>600</v>
      </c>
      <c r="I209" s="17"/>
      <c r="J209" s="5">
        <f>J210</f>
        <v>3905200</v>
      </c>
      <c r="K209" s="5">
        <f>K210</f>
        <v>677692.43</v>
      </c>
      <c r="L209" s="4">
        <f t="shared" si="65"/>
        <v>17.353590853221348</v>
      </c>
    </row>
    <row r="210" spans="2:12" ht="15.75" customHeight="1" x14ac:dyDescent="0.25">
      <c r="B210" s="18" t="s">
        <v>26</v>
      </c>
      <c r="C210" s="15" t="s">
        <v>36</v>
      </c>
      <c r="D210" s="15" t="s">
        <v>8</v>
      </c>
      <c r="E210" s="15" t="s">
        <v>9</v>
      </c>
      <c r="F210" s="15" t="s">
        <v>49</v>
      </c>
      <c r="G210" s="15">
        <v>82610</v>
      </c>
      <c r="H210" s="15">
        <v>610</v>
      </c>
      <c r="I210" s="17"/>
      <c r="J210" s="5">
        <v>3905200</v>
      </c>
      <c r="K210" s="5">
        <v>677692.43</v>
      </c>
      <c r="L210" s="4">
        <f t="shared" si="65"/>
        <v>17.353590853221348</v>
      </c>
    </row>
    <row r="211" spans="2:12" ht="31.5" customHeight="1" x14ac:dyDescent="0.25">
      <c r="B211" s="14" t="s">
        <v>140</v>
      </c>
      <c r="C211" s="15" t="s">
        <v>36</v>
      </c>
      <c r="D211" s="15" t="s">
        <v>8</v>
      </c>
      <c r="E211" s="15" t="s">
        <v>9</v>
      </c>
      <c r="F211" s="15" t="s">
        <v>49</v>
      </c>
      <c r="G211" s="15" t="s">
        <v>141</v>
      </c>
      <c r="H211" s="16" t="s">
        <v>171</v>
      </c>
      <c r="I211" s="17">
        <f t="shared" ref="I211" si="66">I212</f>
        <v>15500</v>
      </c>
      <c r="J211" s="5">
        <f>J212</f>
        <v>520500</v>
      </c>
      <c r="K211" s="5">
        <f>K212</f>
        <v>10739.16</v>
      </c>
      <c r="L211" s="4">
        <f t="shared" si="65"/>
        <v>2.0632391930835734</v>
      </c>
    </row>
    <row r="212" spans="2:12" ht="15.75" customHeight="1" x14ac:dyDescent="0.25">
      <c r="B212" s="14" t="s">
        <v>19</v>
      </c>
      <c r="C212" s="15" t="s">
        <v>36</v>
      </c>
      <c r="D212" s="15" t="s">
        <v>8</v>
      </c>
      <c r="E212" s="15" t="s">
        <v>9</v>
      </c>
      <c r="F212" s="15" t="s">
        <v>49</v>
      </c>
      <c r="G212" s="15" t="s">
        <v>141</v>
      </c>
      <c r="H212" s="15" t="s">
        <v>20</v>
      </c>
      <c r="I212" s="17">
        <f>I214</f>
        <v>15500</v>
      </c>
      <c r="J212" s="17">
        <f>J214+J213</f>
        <v>520500</v>
      </c>
      <c r="K212" s="17">
        <f>K214+K213</f>
        <v>10739.16</v>
      </c>
      <c r="L212" s="4">
        <f t="shared" si="65"/>
        <v>2.0632391930835734</v>
      </c>
    </row>
    <row r="213" spans="2:12" ht="15.75" customHeight="1" x14ac:dyDescent="0.25">
      <c r="B213" s="18" t="s">
        <v>240</v>
      </c>
      <c r="C213" s="15" t="s">
        <v>36</v>
      </c>
      <c r="D213" s="15" t="s">
        <v>8</v>
      </c>
      <c r="E213" s="15" t="s">
        <v>9</v>
      </c>
      <c r="F213" s="15" t="s">
        <v>49</v>
      </c>
      <c r="G213" s="15" t="s">
        <v>141</v>
      </c>
      <c r="H213" s="15">
        <v>830</v>
      </c>
      <c r="I213" s="17"/>
      <c r="J213" s="5">
        <v>500000</v>
      </c>
      <c r="K213" s="5"/>
      <c r="L213" s="4">
        <f t="shared" si="65"/>
        <v>0</v>
      </c>
    </row>
    <row r="214" spans="2:12" ht="15.75" customHeight="1" x14ac:dyDescent="0.25">
      <c r="B214" s="14" t="s">
        <v>21</v>
      </c>
      <c r="C214" s="15" t="s">
        <v>36</v>
      </c>
      <c r="D214" s="15" t="s">
        <v>8</v>
      </c>
      <c r="E214" s="15" t="s">
        <v>9</v>
      </c>
      <c r="F214" s="15" t="s">
        <v>49</v>
      </c>
      <c r="G214" s="15" t="s">
        <v>141</v>
      </c>
      <c r="H214" s="15" t="s">
        <v>22</v>
      </c>
      <c r="I214" s="17">
        <v>15500</v>
      </c>
      <c r="J214" s="5">
        <f>3225+2001.09+15273.91</f>
        <v>20500</v>
      </c>
      <c r="K214" s="5">
        <v>10739.16</v>
      </c>
      <c r="L214" s="4">
        <f t="shared" si="65"/>
        <v>52.386146341463416</v>
      </c>
    </row>
    <row r="215" spans="2:12" ht="63" customHeight="1" x14ac:dyDescent="0.25">
      <c r="B215" s="14" t="s">
        <v>168</v>
      </c>
      <c r="C215" s="15" t="s">
        <v>36</v>
      </c>
      <c r="D215" s="15" t="s">
        <v>8</v>
      </c>
      <c r="E215" s="15" t="s">
        <v>9</v>
      </c>
      <c r="F215" s="15" t="s">
        <v>49</v>
      </c>
      <c r="G215" s="15" t="s">
        <v>167</v>
      </c>
      <c r="H215" s="16" t="s">
        <v>171</v>
      </c>
      <c r="I215" s="17">
        <f t="shared" ref="I215:I216" si="67">I216</f>
        <v>11143100</v>
      </c>
      <c r="J215" s="5">
        <f>J216</f>
        <v>11143100</v>
      </c>
      <c r="K215" s="5">
        <f>K216</f>
        <v>4740989.3600000003</v>
      </c>
      <c r="L215" s="4">
        <f t="shared" si="65"/>
        <v>42.546413116637204</v>
      </c>
    </row>
    <row r="216" spans="2:12" ht="47.25" customHeight="1" x14ac:dyDescent="0.25">
      <c r="B216" s="14" t="s">
        <v>24</v>
      </c>
      <c r="C216" s="15" t="s">
        <v>36</v>
      </c>
      <c r="D216" s="15" t="s">
        <v>8</v>
      </c>
      <c r="E216" s="15" t="s">
        <v>9</v>
      </c>
      <c r="F216" s="15" t="s">
        <v>49</v>
      </c>
      <c r="G216" s="15" t="s">
        <v>167</v>
      </c>
      <c r="H216" s="15" t="s">
        <v>25</v>
      </c>
      <c r="I216" s="17">
        <f t="shared" si="67"/>
        <v>11143100</v>
      </c>
      <c r="J216" s="5">
        <f>J217</f>
        <v>11143100</v>
      </c>
      <c r="K216" s="5">
        <f>K217</f>
        <v>4740989.3600000003</v>
      </c>
      <c r="L216" s="4">
        <f t="shared" si="65"/>
        <v>42.546413116637204</v>
      </c>
    </row>
    <row r="217" spans="2:12" ht="15.75" x14ac:dyDescent="0.25">
      <c r="B217" s="14" t="s">
        <v>26</v>
      </c>
      <c r="C217" s="15" t="s">
        <v>36</v>
      </c>
      <c r="D217" s="15" t="s">
        <v>8</v>
      </c>
      <c r="E217" s="15" t="s">
        <v>9</v>
      </c>
      <c r="F217" s="15" t="s">
        <v>49</v>
      </c>
      <c r="G217" s="15" t="s">
        <v>167</v>
      </c>
      <c r="H217" s="15" t="s">
        <v>27</v>
      </c>
      <c r="I217" s="17">
        <v>11143100</v>
      </c>
      <c r="J217" s="5">
        <v>11143100</v>
      </c>
      <c r="K217" s="5">
        <v>4740989.3600000003</v>
      </c>
      <c r="L217" s="4">
        <f t="shared" si="65"/>
        <v>42.546413116637204</v>
      </c>
    </row>
    <row r="218" spans="2:12" ht="31.5" x14ac:dyDescent="0.25">
      <c r="B218" s="14" t="s">
        <v>241</v>
      </c>
      <c r="C218" s="15" t="s">
        <v>36</v>
      </c>
      <c r="D218" s="15" t="s">
        <v>8</v>
      </c>
      <c r="E218" s="15" t="s">
        <v>9</v>
      </c>
      <c r="F218" s="15" t="s">
        <v>49</v>
      </c>
      <c r="G218" s="15" t="s">
        <v>242</v>
      </c>
      <c r="H218" s="15"/>
      <c r="I218" s="17">
        <f t="shared" ref="I218:I219" si="68">I219</f>
        <v>0</v>
      </c>
      <c r="J218" s="5">
        <f>J219</f>
        <v>40143277.509999998</v>
      </c>
      <c r="K218" s="5">
        <f>K219</f>
        <v>3382088.4</v>
      </c>
      <c r="L218" s="4">
        <f t="shared" si="65"/>
        <v>8.4250430203599986</v>
      </c>
    </row>
    <row r="219" spans="2:12" ht="47.25" x14ac:dyDescent="0.25">
      <c r="B219" s="14" t="s">
        <v>24</v>
      </c>
      <c r="C219" s="15" t="s">
        <v>36</v>
      </c>
      <c r="D219" s="15" t="s">
        <v>8</v>
      </c>
      <c r="E219" s="15" t="s">
        <v>9</v>
      </c>
      <c r="F219" s="15" t="s">
        <v>49</v>
      </c>
      <c r="G219" s="15" t="s">
        <v>242</v>
      </c>
      <c r="H219" s="15">
        <v>600</v>
      </c>
      <c r="I219" s="17">
        <f t="shared" si="68"/>
        <v>0</v>
      </c>
      <c r="J219" s="5">
        <f>J220</f>
        <v>40143277.509999998</v>
      </c>
      <c r="K219" s="5">
        <f>K220</f>
        <v>3382088.4</v>
      </c>
      <c r="L219" s="4">
        <f t="shared" si="65"/>
        <v>8.4250430203599986</v>
      </c>
    </row>
    <row r="220" spans="2:12" ht="15.75" x14ac:dyDescent="0.25">
      <c r="B220" s="14" t="s">
        <v>26</v>
      </c>
      <c r="C220" s="15" t="s">
        <v>36</v>
      </c>
      <c r="D220" s="15" t="s">
        <v>8</v>
      </c>
      <c r="E220" s="15" t="s">
        <v>9</v>
      </c>
      <c r="F220" s="15" t="s">
        <v>49</v>
      </c>
      <c r="G220" s="15" t="s">
        <v>242</v>
      </c>
      <c r="H220" s="15">
        <v>610</v>
      </c>
      <c r="I220" s="17"/>
      <c r="J220" s="5">
        <v>40143277.509999998</v>
      </c>
      <c r="K220" s="5">
        <v>3382088.4</v>
      </c>
      <c r="L220" s="4">
        <f t="shared" si="65"/>
        <v>8.4250430203599986</v>
      </c>
    </row>
    <row r="221" spans="2:12" ht="31.5" x14ac:dyDescent="0.25">
      <c r="B221" s="14" t="s">
        <v>198</v>
      </c>
      <c r="C221" s="15" t="s">
        <v>36</v>
      </c>
      <c r="D221" s="15" t="s">
        <v>8</v>
      </c>
      <c r="E221" s="15" t="s">
        <v>9</v>
      </c>
      <c r="F221" s="15" t="s">
        <v>49</v>
      </c>
      <c r="G221" s="15" t="s">
        <v>79</v>
      </c>
      <c r="H221" s="16" t="s">
        <v>171</v>
      </c>
      <c r="I221" s="17">
        <f t="shared" ref="I221:I222" si="69">I222</f>
        <v>798000</v>
      </c>
      <c r="J221" s="5">
        <f>J222</f>
        <v>798000</v>
      </c>
      <c r="K221" s="5">
        <f>K222</f>
        <v>0</v>
      </c>
      <c r="L221" s="4">
        <f t="shared" si="65"/>
        <v>0</v>
      </c>
    </row>
    <row r="222" spans="2:12" ht="47.25" x14ac:dyDescent="0.25">
      <c r="B222" s="14" t="s">
        <v>24</v>
      </c>
      <c r="C222" s="15" t="s">
        <v>36</v>
      </c>
      <c r="D222" s="15" t="s">
        <v>8</v>
      </c>
      <c r="E222" s="15" t="s">
        <v>9</v>
      </c>
      <c r="F222" s="15" t="s">
        <v>49</v>
      </c>
      <c r="G222" s="15" t="s">
        <v>79</v>
      </c>
      <c r="H222" s="15" t="s">
        <v>25</v>
      </c>
      <c r="I222" s="17">
        <f t="shared" si="69"/>
        <v>798000</v>
      </c>
      <c r="J222" s="5">
        <f>J223</f>
        <v>798000</v>
      </c>
      <c r="K222" s="5">
        <f>K223</f>
        <v>0</v>
      </c>
      <c r="L222" s="4">
        <f t="shared" si="65"/>
        <v>0</v>
      </c>
    </row>
    <row r="223" spans="2:12" ht="22.5" customHeight="1" x14ac:dyDescent="0.25">
      <c r="B223" s="14" t="s">
        <v>26</v>
      </c>
      <c r="C223" s="15" t="s">
        <v>36</v>
      </c>
      <c r="D223" s="15" t="s">
        <v>8</v>
      </c>
      <c r="E223" s="15" t="s">
        <v>9</v>
      </c>
      <c r="F223" s="15" t="s">
        <v>49</v>
      </c>
      <c r="G223" s="15" t="s">
        <v>79</v>
      </c>
      <c r="H223" s="15" t="s">
        <v>27</v>
      </c>
      <c r="I223" s="17">
        <v>798000</v>
      </c>
      <c r="J223" s="5">
        <v>798000</v>
      </c>
      <c r="K223" s="5">
        <v>0</v>
      </c>
      <c r="L223" s="4">
        <f t="shared" si="65"/>
        <v>0</v>
      </c>
    </row>
    <row r="224" spans="2:12" ht="31.5" x14ac:dyDescent="0.25">
      <c r="B224" s="14" t="s">
        <v>160</v>
      </c>
      <c r="C224" s="15" t="s">
        <v>36</v>
      </c>
      <c r="D224" s="15" t="s">
        <v>8</v>
      </c>
      <c r="E224" s="15" t="s">
        <v>9</v>
      </c>
      <c r="F224" s="15" t="s">
        <v>49</v>
      </c>
      <c r="G224" s="15" t="s">
        <v>159</v>
      </c>
      <c r="H224" s="16" t="s">
        <v>171</v>
      </c>
      <c r="I224" s="17">
        <f t="shared" ref="I224:I225" si="70">I225</f>
        <v>13713831.699999999</v>
      </c>
      <c r="J224" s="5">
        <f>J225</f>
        <v>17164775.699999999</v>
      </c>
      <c r="K224" s="5">
        <f>K225</f>
        <v>0</v>
      </c>
      <c r="L224" s="4">
        <f t="shared" si="65"/>
        <v>0</v>
      </c>
    </row>
    <row r="225" spans="2:12" ht="47.25" x14ac:dyDescent="0.25">
      <c r="B225" s="14" t="s">
        <v>24</v>
      </c>
      <c r="C225" s="15" t="s">
        <v>36</v>
      </c>
      <c r="D225" s="15" t="s">
        <v>8</v>
      </c>
      <c r="E225" s="15" t="s">
        <v>9</v>
      </c>
      <c r="F225" s="15" t="s">
        <v>49</v>
      </c>
      <c r="G225" s="15" t="s">
        <v>159</v>
      </c>
      <c r="H225" s="15" t="s">
        <v>25</v>
      </c>
      <c r="I225" s="17">
        <f t="shared" si="70"/>
        <v>13713831.699999999</v>
      </c>
      <c r="J225" s="5">
        <f>J226</f>
        <v>17164775.699999999</v>
      </c>
      <c r="K225" s="5">
        <f>K226</f>
        <v>0</v>
      </c>
      <c r="L225" s="4">
        <f t="shared" si="65"/>
        <v>0</v>
      </c>
    </row>
    <row r="226" spans="2:12" ht="15.75" x14ac:dyDescent="0.25">
      <c r="B226" s="14" t="s">
        <v>26</v>
      </c>
      <c r="C226" s="15" t="s">
        <v>36</v>
      </c>
      <c r="D226" s="15" t="s">
        <v>8</v>
      </c>
      <c r="E226" s="15" t="s">
        <v>9</v>
      </c>
      <c r="F226" s="15" t="s">
        <v>49</v>
      </c>
      <c r="G226" s="15" t="s">
        <v>159</v>
      </c>
      <c r="H226" s="15" t="s">
        <v>27</v>
      </c>
      <c r="I226" s="17">
        <v>13713831.699999999</v>
      </c>
      <c r="J226" s="5">
        <f>6910000+6803831.7+3450944</f>
        <v>17164775.699999999</v>
      </c>
      <c r="K226" s="5">
        <v>0</v>
      </c>
      <c r="L226" s="4">
        <f t="shared" si="65"/>
        <v>0</v>
      </c>
    </row>
    <row r="227" spans="2:12" ht="31.5" x14ac:dyDescent="0.25">
      <c r="B227" s="14" t="s">
        <v>199</v>
      </c>
      <c r="C227" s="15" t="s">
        <v>36</v>
      </c>
      <c r="D227" s="15" t="s">
        <v>8</v>
      </c>
      <c r="E227" s="15" t="s">
        <v>9</v>
      </c>
      <c r="F227" s="15" t="s">
        <v>49</v>
      </c>
      <c r="G227" s="15" t="s">
        <v>162</v>
      </c>
      <c r="H227" s="16" t="s">
        <v>171</v>
      </c>
      <c r="I227" s="17">
        <f t="shared" ref="I227:I228" si="71">I228</f>
        <v>4069760.72</v>
      </c>
      <c r="J227" s="5">
        <f>J228</f>
        <v>4069760.7199999997</v>
      </c>
      <c r="K227" s="5">
        <f>K228</f>
        <v>1928499.75</v>
      </c>
      <c r="L227" s="4">
        <f t="shared" si="65"/>
        <v>47.386072122687359</v>
      </c>
    </row>
    <row r="228" spans="2:12" ht="47.25" x14ac:dyDescent="0.25">
      <c r="B228" s="14" t="s">
        <v>24</v>
      </c>
      <c r="C228" s="15" t="s">
        <v>36</v>
      </c>
      <c r="D228" s="15" t="s">
        <v>8</v>
      </c>
      <c r="E228" s="15" t="s">
        <v>9</v>
      </c>
      <c r="F228" s="15" t="s">
        <v>49</v>
      </c>
      <c r="G228" s="15" t="s">
        <v>162</v>
      </c>
      <c r="H228" s="15" t="s">
        <v>25</v>
      </c>
      <c r="I228" s="17">
        <f t="shared" si="71"/>
        <v>4069760.72</v>
      </c>
      <c r="J228" s="5">
        <f>J229</f>
        <v>4069760.7199999997</v>
      </c>
      <c r="K228" s="5">
        <f>K229</f>
        <v>1928499.75</v>
      </c>
      <c r="L228" s="4">
        <f t="shared" si="65"/>
        <v>47.386072122687359</v>
      </c>
    </row>
    <row r="229" spans="2:12" ht="15.75" x14ac:dyDescent="0.25">
      <c r="B229" s="14" t="s">
        <v>26</v>
      </c>
      <c r="C229" s="15" t="s">
        <v>36</v>
      </c>
      <c r="D229" s="15" t="s">
        <v>8</v>
      </c>
      <c r="E229" s="15" t="s">
        <v>9</v>
      </c>
      <c r="F229" s="15" t="s">
        <v>49</v>
      </c>
      <c r="G229" s="15" t="s">
        <v>162</v>
      </c>
      <c r="H229" s="15" t="s">
        <v>27</v>
      </c>
      <c r="I229" s="17">
        <v>4069760.72</v>
      </c>
      <c r="J229" s="5">
        <f>1500760.72+2569000</f>
        <v>4069760.7199999997</v>
      </c>
      <c r="K229" s="5">
        <v>1928499.75</v>
      </c>
      <c r="L229" s="4">
        <f t="shared" si="65"/>
        <v>47.386072122687359</v>
      </c>
    </row>
    <row r="230" spans="2:12" ht="63" x14ac:dyDescent="0.25">
      <c r="B230" s="14" t="s">
        <v>200</v>
      </c>
      <c r="C230" s="15" t="s">
        <v>36</v>
      </c>
      <c r="D230" s="15" t="s">
        <v>8</v>
      </c>
      <c r="E230" s="15" t="s">
        <v>9</v>
      </c>
      <c r="F230" s="15" t="s">
        <v>49</v>
      </c>
      <c r="G230" s="15" t="s">
        <v>163</v>
      </c>
      <c r="H230" s="16" t="s">
        <v>171</v>
      </c>
      <c r="I230" s="17">
        <f t="shared" ref="I230:I231" si="72">I231</f>
        <v>393631</v>
      </c>
      <c r="J230" s="5">
        <f>J231</f>
        <v>393631</v>
      </c>
      <c r="K230" s="5">
        <f>K231</f>
        <v>0</v>
      </c>
      <c r="L230" s="4">
        <f t="shared" si="65"/>
        <v>0</v>
      </c>
    </row>
    <row r="231" spans="2:12" ht="47.25" customHeight="1" x14ac:dyDescent="0.25">
      <c r="B231" s="14" t="s">
        <v>24</v>
      </c>
      <c r="C231" s="15" t="s">
        <v>36</v>
      </c>
      <c r="D231" s="15" t="s">
        <v>8</v>
      </c>
      <c r="E231" s="15" t="s">
        <v>9</v>
      </c>
      <c r="F231" s="15" t="s">
        <v>49</v>
      </c>
      <c r="G231" s="15" t="s">
        <v>163</v>
      </c>
      <c r="H231" s="15" t="s">
        <v>25</v>
      </c>
      <c r="I231" s="17">
        <f t="shared" si="72"/>
        <v>393631</v>
      </c>
      <c r="J231" s="5">
        <f>J232</f>
        <v>393631</v>
      </c>
      <c r="K231" s="5">
        <f>K232</f>
        <v>0</v>
      </c>
      <c r="L231" s="4">
        <f t="shared" si="65"/>
        <v>0</v>
      </c>
    </row>
    <row r="232" spans="2:12" ht="21.75" customHeight="1" x14ac:dyDescent="0.25">
      <c r="B232" s="14" t="s">
        <v>26</v>
      </c>
      <c r="C232" s="15" t="s">
        <v>36</v>
      </c>
      <c r="D232" s="15" t="s">
        <v>8</v>
      </c>
      <c r="E232" s="15" t="s">
        <v>9</v>
      </c>
      <c r="F232" s="15" t="s">
        <v>49</v>
      </c>
      <c r="G232" s="15" t="s">
        <v>163</v>
      </c>
      <c r="H232" s="15" t="s">
        <v>27</v>
      </c>
      <c r="I232" s="17">
        <v>393631</v>
      </c>
      <c r="J232" s="5">
        <v>393631</v>
      </c>
      <c r="K232" s="5">
        <v>0</v>
      </c>
      <c r="L232" s="4">
        <f t="shared" si="65"/>
        <v>0</v>
      </c>
    </row>
    <row r="233" spans="2:12" ht="47.25" customHeight="1" x14ac:dyDescent="0.25">
      <c r="B233" s="14" t="s">
        <v>201</v>
      </c>
      <c r="C233" s="15" t="s">
        <v>36</v>
      </c>
      <c r="D233" s="15" t="s">
        <v>8</v>
      </c>
      <c r="E233" s="15" t="s">
        <v>9</v>
      </c>
      <c r="F233" s="15" t="s">
        <v>49</v>
      </c>
      <c r="G233" s="15" t="s">
        <v>164</v>
      </c>
      <c r="H233" s="16" t="s">
        <v>171</v>
      </c>
      <c r="I233" s="17">
        <f t="shared" ref="I233:I234" si="73">I234</f>
        <v>664894</v>
      </c>
      <c r="J233" s="5">
        <f>J234</f>
        <v>664894</v>
      </c>
      <c r="K233" s="5">
        <f>K234</f>
        <v>664893.62</v>
      </c>
      <c r="L233" s="4">
        <f t="shared" si="65"/>
        <v>99.999942848032916</v>
      </c>
    </row>
    <row r="234" spans="2:12" ht="47.25" x14ac:dyDescent="0.25">
      <c r="B234" s="14" t="s">
        <v>24</v>
      </c>
      <c r="C234" s="15" t="s">
        <v>36</v>
      </c>
      <c r="D234" s="15" t="s">
        <v>8</v>
      </c>
      <c r="E234" s="15" t="s">
        <v>9</v>
      </c>
      <c r="F234" s="15" t="s">
        <v>49</v>
      </c>
      <c r="G234" s="15" t="s">
        <v>164</v>
      </c>
      <c r="H234" s="15" t="s">
        <v>25</v>
      </c>
      <c r="I234" s="17">
        <f t="shared" si="73"/>
        <v>664894</v>
      </c>
      <c r="J234" s="5">
        <f>J235</f>
        <v>664894</v>
      </c>
      <c r="K234" s="5">
        <f>K235</f>
        <v>664893.62</v>
      </c>
      <c r="L234" s="4">
        <f t="shared" si="65"/>
        <v>99.999942848032916</v>
      </c>
    </row>
    <row r="235" spans="2:12" ht="15.75" x14ac:dyDescent="0.25">
      <c r="B235" s="14" t="s">
        <v>26</v>
      </c>
      <c r="C235" s="15" t="s">
        <v>36</v>
      </c>
      <c r="D235" s="15" t="s">
        <v>8</v>
      </c>
      <c r="E235" s="15" t="s">
        <v>9</v>
      </c>
      <c r="F235" s="15" t="s">
        <v>49</v>
      </c>
      <c r="G235" s="15" t="s">
        <v>164</v>
      </c>
      <c r="H235" s="15" t="s">
        <v>27</v>
      </c>
      <c r="I235" s="17">
        <v>664894</v>
      </c>
      <c r="J235" s="5">
        <v>664894</v>
      </c>
      <c r="K235" s="5">
        <v>664893.62</v>
      </c>
      <c r="L235" s="4">
        <f t="shared" si="65"/>
        <v>99.999942848032916</v>
      </c>
    </row>
    <row r="236" spans="2:12" ht="47.25" x14ac:dyDescent="0.25">
      <c r="B236" s="14" t="s">
        <v>243</v>
      </c>
      <c r="C236" s="15" t="s">
        <v>36</v>
      </c>
      <c r="D236" s="15" t="s">
        <v>8</v>
      </c>
      <c r="E236" s="15" t="s">
        <v>9</v>
      </c>
      <c r="F236" s="15" t="s">
        <v>49</v>
      </c>
      <c r="G236" s="15" t="s">
        <v>244</v>
      </c>
      <c r="H236" s="16" t="s">
        <v>171</v>
      </c>
      <c r="I236" s="17">
        <f t="shared" ref="I236:I237" si="74">I237</f>
        <v>7591</v>
      </c>
      <c r="J236" s="5">
        <f>J237</f>
        <v>187656.38</v>
      </c>
      <c r="K236" s="5">
        <f>K237</f>
        <v>0</v>
      </c>
      <c r="L236" s="4">
        <f t="shared" si="65"/>
        <v>0</v>
      </c>
    </row>
    <row r="237" spans="2:12" ht="47.25" x14ac:dyDescent="0.25">
      <c r="B237" s="14" t="s">
        <v>24</v>
      </c>
      <c r="C237" s="15" t="s">
        <v>36</v>
      </c>
      <c r="D237" s="15" t="s">
        <v>8</v>
      </c>
      <c r="E237" s="15" t="s">
        <v>9</v>
      </c>
      <c r="F237" s="15" t="s">
        <v>49</v>
      </c>
      <c r="G237" s="15" t="s">
        <v>244</v>
      </c>
      <c r="H237" s="15" t="s">
        <v>25</v>
      </c>
      <c r="I237" s="17">
        <f t="shared" si="74"/>
        <v>7591</v>
      </c>
      <c r="J237" s="5">
        <f>J238</f>
        <v>187656.38</v>
      </c>
      <c r="K237" s="5">
        <f>K238</f>
        <v>0</v>
      </c>
      <c r="L237" s="4">
        <f t="shared" si="65"/>
        <v>0</v>
      </c>
    </row>
    <row r="238" spans="2:12" ht="15.75" x14ac:dyDescent="0.25">
      <c r="B238" s="14" t="s">
        <v>26</v>
      </c>
      <c r="C238" s="15" t="s">
        <v>36</v>
      </c>
      <c r="D238" s="15" t="s">
        <v>8</v>
      </c>
      <c r="E238" s="15" t="s">
        <v>9</v>
      </c>
      <c r="F238" s="15" t="s">
        <v>49</v>
      </c>
      <c r="G238" s="15" t="s">
        <v>244</v>
      </c>
      <c r="H238" s="15" t="s">
        <v>27</v>
      </c>
      <c r="I238" s="17">
        <v>7591</v>
      </c>
      <c r="J238" s="5">
        <v>187656.38</v>
      </c>
      <c r="K238" s="5">
        <v>0</v>
      </c>
      <c r="L238" s="4">
        <f t="shared" si="65"/>
        <v>0</v>
      </c>
    </row>
    <row r="239" spans="2:12" ht="31.5" x14ac:dyDescent="0.25">
      <c r="B239" s="9" t="s">
        <v>47</v>
      </c>
      <c r="C239" s="10" t="s">
        <v>36</v>
      </c>
      <c r="D239" s="10" t="s">
        <v>8</v>
      </c>
      <c r="E239" s="10" t="s">
        <v>233</v>
      </c>
      <c r="F239" s="11" t="s">
        <v>171</v>
      </c>
      <c r="G239" s="11" t="s">
        <v>171</v>
      </c>
      <c r="H239" s="11" t="s">
        <v>171</v>
      </c>
      <c r="I239" s="12">
        <f>I240</f>
        <v>579339</v>
      </c>
      <c r="J239" s="12">
        <f t="shared" ref="J239:K239" si="75">J240</f>
        <v>579339</v>
      </c>
      <c r="K239" s="12">
        <f t="shared" si="75"/>
        <v>121756.4</v>
      </c>
      <c r="L239" s="4">
        <f t="shared" si="65"/>
        <v>21.016434246615539</v>
      </c>
    </row>
    <row r="240" spans="2:12" ht="31.5" x14ac:dyDescent="0.25">
      <c r="B240" s="9" t="s">
        <v>189</v>
      </c>
      <c r="C240" s="10" t="s">
        <v>36</v>
      </c>
      <c r="D240" s="10" t="s">
        <v>8</v>
      </c>
      <c r="E240" s="10" t="s">
        <v>233</v>
      </c>
      <c r="F240" s="10" t="s">
        <v>49</v>
      </c>
      <c r="G240" s="13" t="s">
        <v>171</v>
      </c>
      <c r="H240" s="13" t="s">
        <v>171</v>
      </c>
      <c r="I240" s="12">
        <f>I241+I244+I247+I250+I253</f>
        <v>579339</v>
      </c>
      <c r="J240" s="12">
        <f t="shared" ref="J240:K240" si="76">J241+J244+J247+J250+J253</f>
        <v>579339</v>
      </c>
      <c r="K240" s="12">
        <f t="shared" si="76"/>
        <v>121756.4</v>
      </c>
      <c r="L240" s="4">
        <f t="shared" si="65"/>
        <v>21.016434246615539</v>
      </c>
    </row>
    <row r="241" spans="2:12" ht="15.75" x14ac:dyDescent="0.25">
      <c r="B241" s="14" t="s">
        <v>84</v>
      </c>
      <c r="C241" s="15" t="s">
        <v>36</v>
      </c>
      <c r="D241" s="15" t="s">
        <v>8</v>
      </c>
      <c r="E241" s="15" t="s">
        <v>233</v>
      </c>
      <c r="F241" s="15" t="s">
        <v>49</v>
      </c>
      <c r="G241" s="15" t="s">
        <v>85</v>
      </c>
      <c r="H241" s="16" t="s">
        <v>171</v>
      </c>
      <c r="I241" s="17">
        <f t="shared" ref="I241:K242" si="77">I242</f>
        <v>235339</v>
      </c>
      <c r="J241" s="17">
        <f t="shared" si="77"/>
        <v>235339</v>
      </c>
      <c r="K241" s="17">
        <f t="shared" si="77"/>
        <v>0</v>
      </c>
      <c r="L241" s="4">
        <f t="shared" si="65"/>
        <v>0</v>
      </c>
    </row>
    <row r="242" spans="2:12" ht="47.25" x14ac:dyDescent="0.25">
      <c r="B242" s="14" t="s">
        <v>24</v>
      </c>
      <c r="C242" s="15" t="s">
        <v>36</v>
      </c>
      <c r="D242" s="15" t="s">
        <v>8</v>
      </c>
      <c r="E242" s="15" t="s">
        <v>233</v>
      </c>
      <c r="F242" s="15" t="s">
        <v>49</v>
      </c>
      <c r="G242" s="15" t="s">
        <v>85</v>
      </c>
      <c r="H242" s="15" t="s">
        <v>25</v>
      </c>
      <c r="I242" s="17">
        <f t="shared" si="77"/>
        <v>235339</v>
      </c>
      <c r="J242" s="17">
        <f t="shared" si="77"/>
        <v>235339</v>
      </c>
      <c r="K242" s="17">
        <f t="shared" si="77"/>
        <v>0</v>
      </c>
      <c r="L242" s="4">
        <f t="shared" si="65"/>
        <v>0</v>
      </c>
    </row>
    <row r="243" spans="2:12" ht="15.75" x14ac:dyDescent="0.25">
      <c r="B243" s="14" t="s">
        <v>26</v>
      </c>
      <c r="C243" s="15" t="s">
        <v>36</v>
      </c>
      <c r="D243" s="15" t="s">
        <v>8</v>
      </c>
      <c r="E243" s="15" t="s">
        <v>233</v>
      </c>
      <c r="F243" s="15" t="s">
        <v>49</v>
      </c>
      <c r="G243" s="15" t="s">
        <v>85</v>
      </c>
      <c r="H243" s="15" t="s">
        <v>27</v>
      </c>
      <c r="I243" s="17">
        <v>235339</v>
      </c>
      <c r="J243" s="5">
        <v>235339</v>
      </c>
      <c r="K243" s="5">
        <v>0</v>
      </c>
      <c r="L243" s="4">
        <f t="shared" si="65"/>
        <v>0</v>
      </c>
    </row>
    <row r="244" spans="2:12" ht="31.5" x14ac:dyDescent="0.25">
      <c r="B244" s="14" t="s">
        <v>82</v>
      </c>
      <c r="C244" s="15" t="s">
        <v>36</v>
      </c>
      <c r="D244" s="15" t="s">
        <v>8</v>
      </c>
      <c r="E244" s="15" t="s">
        <v>233</v>
      </c>
      <c r="F244" s="15" t="s">
        <v>49</v>
      </c>
      <c r="G244" s="15" t="s">
        <v>83</v>
      </c>
      <c r="H244" s="16" t="s">
        <v>171</v>
      </c>
      <c r="I244" s="17">
        <f t="shared" ref="I244:K245" si="78">I245</f>
        <v>28000</v>
      </c>
      <c r="J244" s="17">
        <f>J245</f>
        <v>28000</v>
      </c>
      <c r="K244" s="17">
        <f t="shared" si="78"/>
        <v>0</v>
      </c>
      <c r="L244" s="4">
        <f t="shared" si="65"/>
        <v>0</v>
      </c>
    </row>
    <row r="245" spans="2:12" ht="47.25" x14ac:dyDescent="0.25">
      <c r="B245" s="14" t="s">
        <v>24</v>
      </c>
      <c r="C245" s="15" t="s">
        <v>36</v>
      </c>
      <c r="D245" s="15" t="s">
        <v>8</v>
      </c>
      <c r="E245" s="15" t="s">
        <v>233</v>
      </c>
      <c r="F245" s="15" t="s">
        <v>49</v>
      </c>
      <c r="G245" s="15" t="s">
        <v>83</v>
      </c>
      <c r="H245" s="15" t="s">
        <v>25</v>
      </c>
      <c r="I245" s="17">
        <f t="shared" si="78"/>
        <v>28000</v>
      </c>
      <c r="J245" s="17">
        <f t="shared" si="78"/>
        <v>28000</v>
      </c>
      <c r="K245" s="17">
        <f t="shared" si="78"/>
        <v>0</v>
      </c>
      <c r="L245" s="4">
        <f t="shared" si="65"/>
        <v>0</v>
      </c>
    </row>
    <row r="246" spans="2:12" ht="15.75" x14ac:dyDescent="0.25">
      <c r="B246" s="14" t="s">
        <v>26</v>
      </c>
      <c r="C246" s="15" t="s">
        <v>36</v>
      </c>
      <c r="D246" s="15" t="s">
        <v>8</v>
      </c>
      <c r="E246" s="15" t="s">
        <v>233</v>
      </c>
      <c r="F246" s="15" t="s">
        <v>49</v>
      </c>
      <c r="G246" s="15" t="s">
        <v>83</v>
      </c>
      <c r="H246" s="15" t="s">
        <v>27</v>
      </c>
      <c r="I246" s="17">
        <v>28000</v>
      </c>
      <c r="J246" s="5">
        <v>28000</v>
      </c>
      <c r="K246" s="5">
        <v>0</v>
      </c>
      <c r="L246" s="4">
        <f t="shared" si="65"/>
        <v>0</v>
      </c>
    </row>
    <row r="247" spans="2:12" ht="15.75" x14ac:dyDescent="0.25">
      <c r="B247" s="14" t="s">
        <v>202</v>
      </c>
      <c r="C247" s="15" t="s">
        <v>36</v>
      </c>
      <c r="D247" s="15" t="s">
        <v>8</v>
      </c>
      <c r="E247" s="15" t="s">
        <v>233</v>
      </c>
      <c r="F247" s="15" t="s">
        <v>49</v>
      </c>
      <c r="G247" s="15" t="s">
        <v>89</v>
      </c>
      <c r="H247" s="16" t="s">
        <v>171</v>
      </c>
      <c r="I247" s="17">
        <f t="shared" ref="I247:K248" si="79">I248</f>
        <v>50000</v>
      </c>
      <c r="J247" s="17">
        <f t="shared" si="79"/>
        <v>50000</v>
      </c>
      <c r="K247" s="17">
        <f t="shared" si="79"/>
        <v>0</v>
      </c>
      <c r="L247" s="4">
        <f t="shared" si="65"/>
        <v>0</v>
      </c>
    </row>
    <row r="248" spans="2:12" ht="47.25" x14ac:dyDescent="0.25">
      <c r="B248" s="14" t="s">
        <v>24</v>
      </c>
      <c r="C248" s="15" t="s">
        <v>36</v>
      </c>
      <c r="D248" s="15" t="s">
        <v>8</v>
      </c>
      <c r="E248" s="15" t="s">
        <v>233</v>
      </c>
      <c r="F248" s="15" t="s">
        <v>49</v>
      </c>
      <c r="G248" s="15" t="s">
        <v>89</v>
      </c>
      <c r="H248" s="15" t="s">
        <v>25</v>
      </c>
      <c r="I248" s="17">
        <f t="shared" si="79"/>
        <v>50000</v>
      </c>
      <c r="J248" s="17">
        <f t="shared" si="79"/>
        <v>50000</v>
      </c>
      <c r="K248" s="17">
        <f t="shared" si="79"/>
        <v>0</v>
      </c>
      <c r="L248" s="4">
        <f t="shared" si="65"/>
        <v>0</v>
      </c>
    </row>
    <row r="249" spans="2:12" ht="15.75" x14ac:dyDescent="0.25">
      <c r="B249" s="14" t="s">
        <v>26</v>
      </c>
      <c r="C249" s="15" t="s">
        <v>36</v>
      </c>
      <c r="D249" s="15" t="s">
        <v>8</v>
      </c>
      <c r="E249" s="15" t="s">
        <v>233</v>
      </c>
      <c r="F249" s="15" t="s">
        <v>49</v>
      </c>
      <c r="G249" s="15" t="s">
        <v>89</v>
      </c>
      <c r="H249" s="15" t="s">
        <v>27</v>
      </c>
      <c r="I249" s="17">
        <v>50000</v>
      </c>
      <c r="J249" s="5">
        <v>50000</v>
      </c>
      <c r="K249" s="5">
        <v>0</v>
      </c>
      <c r="L249" s="4">
        <f t="shared" si="65"/>
        <v>0</v>
      </c>
    </row>
    <row r="250" spans="2:12" ht="47.25" x14ac:dyDescent="0.25">
      <c r="B250" s="14" t="s">
        <v>86</v>
      </c>
      <c r="C250" s="15" t="s">
        <v>36</v>
      </c>
      <c r="D250" s="15" t="s">
        <v>8</v>
      </c>
      <c r="E250" s="15" t="s">
        <v>233</v>
      </c>
      <c r="F250" s="15" t="s">
        <v>49</v>
      </c>
      <c r="G250" s="15" t="s">
        <v>87</v>
      </c>
      <c r="H250" s="16" t="s">
        <v>171</v>
      </c>
      <c r="I250" s="17">
        <f t="shared" ref="I250:K251" si="80">I251</f>
        <v>184000</v>
      </c>
      <c r="J250" s="17">
        <f t="shared" si="80"/>
        <v>184000</v>
      </c>
      <c r="K250" s="17">
        <f t="shared" si="80"/>
        <v>52856</v>
      </c>
      <c r="L250" s="4">
        <f t="shared" si="65"/>
        <v>28.72608695652174</v>
      </c>
    </row>
    <row r="251" spans="2:12" ht="47.25" x14ac:dyDescent="0.25">
      <c r="B251" s="14" t="s">
        <v>24</v>
      </c>
      <c r="C251" s="15" t="s">
        <v>36</v>
      </c>
      <c r="D251" s="15" t="s">
        <v>8</v>
      </c>
      <c r="E251" s="15" t="s">
        <v>233</v>
      </c>
      <c r="F251" s="15" t="s">
        <v>49</v>
      </c>
      <c r="G251" s="15" t="s">
        <v>87</v>
      </c>
      <c r="H251" s="15" t="s">
        <v>25</v>
      </c>
      <c r="I251" s="17">
        <f t="shared" si="80"/>
        <v>184000</v>
      </c>
      <c r="J251" s="17">
        <f t="shared" si="80"/>
        <v>184000</v>
      </c>
      <c r="K251" s="17">
        <f t="shared" si="80"/>
        <v>52856</v>
      </c>
      <c r="L251" s="4">
        <f t="shared" si="65"/>
        <v>28.72608695652174</v>
      </c>
    </row>
    <row r="252" spans="2:12" ht="15.75" x14ac:dyDescent="0.25">
      <c r="B252" s="14" t="s">
        <v>26</v>
      </c>
      <c r="C252" s="15" t="s">
        <v>36</v>
      </c>
      <c r="D252" s="15" t="s">
        <v>8</v>
      </c>
      <c r="E252" s="15" t="s">
        <v>233</v>
      </c>
      <c r="F252" s="15" t="s">
        <v>49</v>
      </c>
      <c r="G252" s="15" t="s">
        <v>87</v>
      </c>
      <c r="H252" s="15" t="s">
        <v>27</v>
      </c>
      <c r="I252" s="17">
        <v>184000</v>
      </c>
      <c r="J252" s="5">
        <v>184000</v>
      </c>
      <c r="K252" s="5">
        <v>52856</v>
      </c>
      <c r="L252" s="4">
        <f t="shared" si="65"/>
        <v>28.72608695652174</v>
      </c>
    </row>
    <row r="253" spans="2:12" ht="47.25" x14ac:dyDescent="0.25">
      <c r="B253" s="14" t="s">
        <v>203</v>
      </c>
      <c r="C253" s="15" t="s">
        <v>36</v>
      </c>
      <c r="D253" s="15" t="s">
        <v>8</v>
      </c>
      <c r="E253" s="15" t="s">
        <v>233</v>
      </c>
      <c r="F253" s="15" t="s">
        <v>49</v>
      </c>
      <c r="G253" s="15" t="s">
        <v>88</v>
      </c>
      <c r="H253" s="16" t="s">
        <v>171</v>
      </c>
      <c r="I253" s="17">
        <f t="shared" ref="I253:K254" si="81">I254</f>
        <v>82000</v>
      </c>
      <c r="J253" s="17">
        <f t="shared" si="81"/>
        <v>82000</v>
      </c>
      <c r="K253" s="17">
        <f t="shared" si="81"/>
        <v>68900.399999999994</v>
      </c>
      <c r="L253" s="4">
        <f t="shared" si="65"/>
        <v>84.024878048780479</v>
      </c>
    </row>
    <row r="254" spans="2:12" ht="47.25" x14ac:dyDescent="0.25">
      <c r="B254" s="14" t="s">
        <v>24</v>
      </c>
      <c r="C254" s="15" t="s">
        <v>36</v>
      </c>
      <c r="D254" s="15" t="s">
        <v>8</v>
      </c>
      <c r="E254" s="15" t="s">
        <v>233</v>
      </c>
      <c r="F254" s="15" t="s">
        <v>49</v>
      </c>
      <c r="G254" s="15" t="s">
        <v>88</v>
      </c>
      <c r="H254" s="15" t="s">
        <v>25</v>
      </c>
      <c r="I254" s="17">
        <f t="shared" si="81"/>
        <v>82000</v>
      </c>
      <c r="J254" s="17">
        <f t="shared" si="81"/>
        <v>82000</v>
      </c>
      <c r="K254" s="17">
        <f t="shared" si="81"/>
        <v>68900.399999999994</v>
      </c>
      <c r="L254" s="4">
        <f t="shared" si="65"/>
        <v>84.024878048780479</v>
      </c>
    </row>
    <row r="255" spans="2:12" ht="15.75" x14ac:dyDescent="0.25">
      <c r="B255" s="14" t="s">
        <v>26</v>
      </c>
      <c r="C255" s="15" t="s">
        <v>36</v>
      </c>
      <c r="D255" s="15" t="s">
        <v>8</v>
      </c>
      <c r="E255" s="15" t="s">
        <v>233</v>
      </c>
      <c r="F255" s="15" t="s">
        <v>49</v>
      </c>
      <c r="G255" s="15" t="s">
        <v>88</v>
      </c>
      <c r="H255" s="15" t="s">
        <v>27</v>
      </c>
      <c r="I255" s="17">
        <v>82000</v>
      </c>
      <c r="J255" s="5">
        <v>82000</v>
      </c>
      <c r="K255" s="5">
        <v>68900.399999999994</v>
      </c>
      <c r="L255" s="4">
        <f t="shared" si="65"/>
        <v>84.024878048780479</v>
      </c>
    </row>
    <row r="256" spans="2:12" ht="31.5" x14ac:dyDescent="0.25">
      <c r="B256" s="9" t="s">
        <v>151</v>
      </c>
      <c r="C256" s="10" t="s">
        <v>11</v>
      </c>
      <c r="D256" s="11" t="s">
        <v>171</v>
      </c>
      <c r="E256" s="11" t="s">
        <v>171</v>
      </c>
      <c r="F256" s="11" t="s">
        <v>171</v>
      </c>
      <c r="G256" s="11" t="s">
        <v>171</v>
      </c>
      <c r="H256" s="11" t="s">
        <v>171</v>
      </c>
      <c r="I256" s="12">
        <f t="shared" ref="I256:I260" si="82">I257</f>
        <v>658000</v>
      </c>
      <c r="J256" s="4">
        <f t="shared" ref="J256:K258" si="83">J257</f>
        <v>658000</v>
      </c>
      <c r="K256" s="4">
        <f t="shared" si="83"/>
        <v>217413.07</v>
      </c>
      <c r="L256" s="4">
        <f t="shared" si="65"/>
        <v>33.041499999999999</v>
      </c>
    </row>
    <row r="257" spans="2:12" ht="15.75" x14ac:dyDescent="0.25">
      <c r="B257" s="9" t="s">
        <v>120</v>
      </c>
      <c r="C257" s="10" t="s">
        <v>11</v>
      </c>
      <c r="D257" s="10" t="s">
        <v>8</v>
      </c>
      <c r="E257" s="10" t="s">
        <v>233</v>
      </c>
      <c r="F257" s="11" t="s">
        <v>171</v>
      </c>
      <c r="G257" s="11" t="s">
        <v>171</v>
      </c>
      <c r="H257" s="11" t="s">
        <v>171</v>
      </c>
      <c r="I257" s="12">
        <f t="shared" si="82"/>
        <v>658000</v>
      </c>
      <c r="J257" s="4">
        <f t="shared" si="83"/>
        <v>658000</v>
      </c>
      <c r="K257" s="4">
        <f t="shared" si="83"/>
        <v>217413.07</v>
      </c>
      <c r="L257" s="4">
        <f t="shared" si="65"/>
        <v>33.041499999999999</v>
      </c>
    </row>
    <row r="258" spans="2:12" ht="31.5" x14ac:dyDescent="0.25">
      <c r="B258" s="9" t="s">
        <v>170</v>
      </c>
      <c r="C258" s="10" t="s">
        <v>11</v>
      </c>
      <c r="D258" s="10" t="s">
        <v>8</v>
      </c>
      <c r="E258" s="10" t="s">
        <v>233</v>
      </c>
      <c r="F258" s="10" t="s">
        <v>10</v>
      </c>
      <c r="G258" s="13" t="s">
        <v>171</v>
      </c>
      <c r="H258" s="13" t="s">
        <v>171</v>
      </c>
      <c r="I258" s="12">
        <f t="shared" si="82"/>
        <v>658000</v>
      </c>
      <c r="J258" s="4">
        <f t="shared" si="83"/>
        <v>658000</v>
      </c>
      <c r="K258" s="4">
        <f t="shared" si="83"/>
        <v>217413.07</v>
      </c>
      <c r="L258" s="4">
        <f t="shared" si="65"/>
        <v>33.041499999999999</v>
      </c>
    </row>
    <row r="259" spans="2:12" ht="15.75" x14ac:dyDescent="0.25">
      <c r="B259" s="14" t="s">
        <v>120</v>
      </c>
      <c r="C259" s="15" t="s">
        <v>11</v>
      </c>
      <c r="D259" s="15" t="s">
        <v>8</v>
      </c>
      <c r="E259" s="15" t="s">
        <v>233</v>
      </c>
      <c r="F259" s="15" t="s">
        <v>10</v>
      </c>
      <c r="G259" s="15" t="s">
        <v>121</v>
      </c>
      <c r="H259" s="16" t="s">
        <v>171</v>
      </c>
      <c r="I259" s="17">
        <f t="shared" si="82"/>
        <v>658000</v>
      </c>
      <c r="J259" s="5">
        <f>J260</f>
        <v>658000</v>
      </c>
      <c r="K259" s="5">
        <f>K260</f>
        <v>217413.07</v>
      </c>
      <c r="L259" s="4">
        <f t="shared" si="65"/>
        <v>33.041499999999999</v>
      </c>
    </row>
    <row r="260" spans="2:12" ht="31.5" x14ac:dyDescent="0.25">
      <c r="B260" s="14" t="s">
        <v>172</v>
      </c>
      <c r="C260" s="15" t="s">
        <v>11</v>
      </c>
      <c r="D260" s="15" t="s">
        <v>8</v>
      </c>
      <c r="E260" s="15" t="s">
        <v>233</v>
      </c>
      <c r="F260" s="15" t="s">
        <v>10</v>
      </c>
      <c r="G260" s="15" t="s">
        <v>121</v>
      </c>
      <c r="H260" s="15" t="s">
        <v>16</v>
      </c>
      <c r="I260" s="17">
        <f t="shared" si="82"/>
        <v>658000</v>
      </c>
      <c r="J260" s="5">
        <f>J261</f>
        <v>658000</v>
      </c>
      <c r="K260" s="5">
        <f>K261</f>
        <v>217413.07</v>
      </c>
      <c r="L260" s="4">
        <f t="shared" si="65"/>
        <v>33.041499999999999</v>
      </c>
    </row>
    <row r="261" spans="2:12" ht="47.25" x14ac:dyDescent="0.25">
      <c r="B261" s="14" t="s">
        <v>17</v>
      </c>
      <c r="C261" s="15" t="s">
        <v>11</v>
      </c>
      <c r="D261" s="15" t="s">
        <v>8</v>
      </c>
      <c r="E261" s="15" t="s">
        <v>233</v>
      </c>
      <c r="F261" s="15" t="s">
        <v>10</v>
      </c>
      <c r="G261" s="15" t="s">
        <v>121</v>
      </c>
      <c r="H261" s="15" t="s">
        <v>18</v>
      </c>
      <c r="I261" s="17">
        <v>658000</v>
      </c>
      <c r="J261" s="5">
        <v>658000</v>
      </c>
      <c r="K261" s="5">
        <v>217413.07</v>
      </c>
      <c r="L261" s="4">
        <f t="shared" si="65"/>
        <v>33.041499999999999</v>
      </c>
    </row>
    <row r="262" spans="2:12" ht="31.5" x14ac:dyDescent="0.25">
      <c r="B262" s="9" t="s">
        <v>204</v>
      </c>
      <c r="C262" s="10" t="s">
        <v>53</v>
      </c>
      <c r="D262" s="11" t="s">
        <v>171</v>
      </c>
      <c r="E262" s="11" t="s">
        <v>171</v>
      </c>
      <c r="F262" s="11" t="s">
        <v>171</v>
      </c>
      <c r="G262" s="11" t="s">
        <v>171</v>
      </c>
      <c r="H262" s="11" t="s">
        <v>171</v>
      </c>
      <c r="I262" s="12">
        <f t="shared" ref="I262:I266" si="84">I263</f>
        <v>419000</v>
      </c>
      <c r="J262" s="4">
        <f t="shared" ref="J262:K266" si="85">J263</f>
        <v>419000</v>
      </c>
      <c r="K262" s="4">
        <f t="shared" si="85"/>
        <v>146300</v>
      </c>
      <c r="L262" s="4">
        <f t="shared" si="65"/>
        <v>34.916467780429592</v>
      </c>
    </row>
    <row r="263" spans="2:12" ht="39" customHeight="1" x14ac:dyDescent="0.25">
      <c r="B263" s="9" t="s">
        <v>54</v>
      </c>
      <c r="C263" s="10" t="s">
        <v>53</v>
      </c>
      <c r="D263" s="10" t="s">
        <v>8</v>
      </c>
      <c r="E263" s="10" t="s">
        <v>233</v>
      </c>
      <c r="F263" s="11" t="s">
        <v>171</v>
      </c>
      <c r="G263" s="11" t="s">
        <v>171</v>
      </c>
      <c r="H263" s="11" t="s">
        <v>171</v>
      </c>
      <c r="I263" s="12">
        <f t="shared" si="84"/>
        <v>419000</v>
      </c>
      <c r="J263" s="4">
        <f t="shared" si="85"/>
        <v>419000</v>
      </c>
      <c r="K263" s="4">
        <f t="shared" si="85"/>
        <v>146300</v>
      </c>
      <c r="L263" s="4">
        <f t="shared" si="65"/>
        <v>34.916467780429592</v>
      </c>
    </row>
    <row r="264" spans="2:12" ht="31.5" customHeight="1" x14ac:dyDescent="0.25">
      <c r="B264" s="9" t="s">
        <v>170</v>
      </c>
      <c r="C264" s="10" t="s">
        <v>53</v>
      </c>
      <c r="D264" s="10" t="s">
        <v>8</v>
      </c>
      <c r="E264" s="10" t="s">
        <v>233</v>
      </c>
      <c r="F264" s="10" t="s">
        <v>10</v>
      </c>
      <c r="G264" s="13" t="s">
        <v>171</v>
      </c>
      <c r="H264" s="13" t="s">
        <v>171</v>
      </c>
      <c r="I264" s="12">
        <f t="shared" si="84"/>
        <v>419000</v>
      </c>
      <c r="J264" s="4">
        <f t="shared" si="85"/>
        <v>419000</v>
      </c>
      <c r="K264" s="4">
        <f>K265</f>
        <v>146300</v>
      </c>
      <c r="L264" s="4">
        <f t="shared" si="65"/>
        <v>34.916467780429592</v>
      </c>
    </row>
    <row r="265" spans="2:12" ht="31.5" customHeight="1" x14ac:dyDescent="0.25">
      <c r="B265" s="14" t="s">
        <v>54</v>
      </c>
      <c r="C265" s="15" t="s">
        <v>53</v>
      </c>
      <c r="D265" s="15" t="s">
        <v>8</v>
      </c>
      <c r="E265" s="15" t="s">
        <v>233</v>
      </c>
      <c r="F265" s="15" t="s">
        <v>10</v>
      </c>
      <c r="G265" s="15" t="s">
        <v>205</v>
      </c>
      <c r="H265" s="16" t="s">
        <v>171</v>
      </c>
      <c r="I265" s="17">
        <f t="shared" si="84"/>
        <v>419000</v>
      </c>
      <c r="J265" s="5">
        <f t="shared" si="85"/>
        <v>419000</v>
      </c>
      <c r="K265" s="5">
        <f t="shared" si="85"/>
        <v>146300</v>
      </c>
      <c r="L265" s="4">
        <f t="shared" si="65"/>
        <v>34.916467780429592</v>
      </c>
    </row>
    <row r="266" spans="2:12" ht="31.5" customHeight="1" x14ac:dyDescent="0.25">
      <c r="B266" s="14" t="s">
        <v>172</v>
      </c>
      <c r="C266" s="15" t="s">
        <v>53</v>
      </c>
      <c r="D266" s="15" t="s">
        <v>8</v>
      </c>
      <c r="E266" s="15" t="s">
        <v>233</v>
      </c>
      <c r="F266" s="15" t="s">
        <v>10</v>
      </c>
      <c r="G266" s="15" t="s">
        <v>205</v>
      </c>
      <c r="H266" s="15" t="s">
        <v>16</v>
      </c>
      <c r="I266" s="17">
        <f t="shared" si="84"/>
        <v>419000</v>
      </c>
      <c r="J266" s="5">
        <f t="shared" si="85"/>
        <v>419000</v>
      </c>
      <c r="K266" s="5">
        <f t="shared" si="85"/>
        <v>146300</v>
      </c>
      <c r="L266" s="4">
        <f t="shared" si="65"/>
        <v>34.916467780429592</v>
      </c>
    </row>
    <row r="267" spans="2:12" ht="47.25" x14ac:dyDescent="0.25">
      <c r="B267" s="14" t="s">
        <v>17</v>
      </c>
      <c r="C267" s="15" t="s">
        <v>53</v>
      </c>
      <c r="D267" s="15" t="s">
        <v>8</v>
      </c>
      <c r="E267" s="15" t="s">
        <v>233</v>
      </c>
      <c r="F267" s="15" t="s">
        <v>10</v>
      </c>
      <c r="G267" s="15" t="s">
        <v>205</v>
      </c>
      <c r="H267" s="15" t="s">
        <v>18</v>
      </c>
      <c r="I267" s="17">
        <v>419000</v>
      </c>
      <c r="J267" s="5">
        <v>419000</v>
      </c>
      <c r="K267" s="5">
        <v>146300</v>
      </c>
      <c r="L267" s="4">
        <f t="shared" si="65"/>
        <v>34.916467780429592</v>
      </c>
    </row>
    <row r="268" spans="2:12" ht="31.5" x14ac:dyDescent="0.25">
      <c r="B268" s="9" t="s">
        <v>206</v>
      </c>
      <c r="C268" s="10" t="s">
        <v>43</v>
      </c>
      <c r="D268" s="11" t="s">
        <v>171</v>
      </c>
      <c r="E268" s="11" t="s">
        <v>171</v>
      </c>
      <c r="F268" s="11" t="s">
        <v>171</v>
      </c>
      <c r="G268" s="11" t="s">
        <v>171</v>
      </c>
      <c r="H268" s="11" t="s">
        <v>171</v>
      </c>
      <c r="I268" s="12">
        <f>I269</f>
        <v>10129757</v>
      </c>
      <c r="J268" s="12">
        <f t="shared" ref="J268:K268" si="86">J269</f>
        <v>11312891.57</v>
      </c>
      <c r="K268" s="12">
        <f t="shared" si="86"/>
        <v>5504680.1899999995</v>
      </c>
      <c r="L268" s="4">
        <f t="shared" si="65"/>
        <v>48.658472115100452</v>
      </c>
    </row>
    <row r="269" spans="2:12" ht="31.5" x14ac:dyDescent="0.25">
      <c r="B269" s="9" t="s">
        <v>207</v>
      </c>
      <c r="C269" s="10" t="s">
        <v>43</v>
      </c>
      <c r="D269" s="10" t="s">
        <v>8</v>
      </c>
      <c r="E269" s="10" t="s">
        <v>9</v>
      </c>
      <c r="F269" s="10" t="s">
        <v>55</v>
      </c>
      <c r="G269" s="13" t="s">
        <v>171</v>
      </c>
      <c r="H269" s="13" t="s">
        <v>171</v>
      </c>
      <c r="I269" s="12">
        <f>I270+I273+I278+I281</f>
        <v>10129757</v>
      </c>
      <c r="J269" s="12">
        <f t="shared" ref="J269:K269" si="87">J270+J273+J278+J281</f>
        <v>11312891.57</v>
      </c>
      <c r="K269" s="12">
        <f t="shared" si="87"/>
        <v>5504680.1899999995</v>
      </c>
      <c r="L269" s="4">
        <f t="shared" si="65"/>
        <v>48.658472115100452</v>
      </c>
    </row>
    <row r="270" spans="2:12" ht="84.75" customHeight="1" x14ac:dyDescent="0.25">
      <c r="B270" s="14" t="s">
        <v>208</v>
      </c>
      <c r="C270" s="15" t="s">
        <v>43</v>
      </c>
      <c r="D270" s="15" t="s">
        <v>8</v>
      </c>
      <c r="E270" s="15" t="s">
        <v>9</v>
      </c>
      <c r="F270" s="15" t="s">
        <v>55</v>
      </c>
      <c r="G270" s="15" t="s">
        <v>136</v>
      </c>
      <c r="H270" s="16" t="s">
        <v>171</v>
      </c>
      <c r="I270" s="17">
        <f t="shared" ref="I270:K271" si="88">I271</f>
        <v>1108000</v>
      </c>
      <c r="J270" s="17">
        <f t="shared" si="88"/>
        <v>1108000</v>
      </c>
      <c r="K270" s="17">
        <f t="shared" si="88"/>
        <v>553998</v>
      </c>
      <c r="L270" s="4">
        <f t="shared" si="65"/>
        <v>49.999819494584834</v>
      </c>
    </row>
    <row r="271" spans="2:12" ht="19.5" customHeight="1" x14ac:dyDescent="0.25">
      <c r="B271" s="14" t="s">
        <v>59</v>
      </c>
      <c r="C271" s="15" t="s">
        <v>43</v>
      </c>
      <c r="D271" s="15" t="s">
        <v>8</v>
      </c>
      <c r="E271" s="15" t="s">
        <v>9</v>
      </c>
      <c r="F271" s="15" t="s">
        <v>55</v>
      </c>
      <c r="G271" s="15" t="s">
        <v>136</v>
      </c>
      <c r="H271" s="15" t="s">
        <v>56</v>
      </c>
      <c r="I271" s="17">
        <f t="shared" si="88"/>
        <v>1108000</v>
      </c>
      <c r="J271" s="17">
        <f t="shared" si="88"/>
        <v>1108000</v>
      </c>
      <c r="K271" s="17">
        <f t="shared" si="88"/>
        <v>553998</v>
      </c>
      <c r="L271" s="4">
        <f t="shared" si="65"/>
        <v>49.999819494584834</v>
      </c>
    </row>
    <row r="272" spans="2:12" ht="18.75" customHeight="1" x14ac:dyDescent="0.25">
      <c r="B272" s="14" t="s">
        <v>60</v>
      </c>
      <c r="C272" s="15" t="s">
        <v>43</v>
      </c>
      <c r="D272" s="15" t="s">
        <v>8</v>
      </c>
      <c r="E272" s="15" t="s">
        <v>9</v>
      </c>
      <c r="F272" s="15" t="s">
        <v>55</v>
      </c>
      <c r="G272" s="15" t="s">
        <v>136</v>
      </c>
      <c r="H272" s="15" t="s">
        <v>61</v>
      </c>
      <c r="I272" s="17">
        <v>1108000</v>
      </c>
      <c r="J272" s="5">
        <v>1108000</v>
      </c>
      <c r="K272" s="5">
        <v>553998</v>
      </c>
      <c r="L272" s="4">
        <f t="shared" ref="L272:L340" si="89">K272/J272*100</f>
        <v>49.999819494584834</v>
      </c>
    </row>
    <row r="273" spans="2:12" ht="43.5" customHeight="1" x14ac:dyDescent="0.25">
      <c r="B273" s="14" t="s">
        <v>74</v>
      </c>
      <c r="C273" s="15" t="s">
        <v>43</v>
      </c>
      <c r="D273" s="15" t="s">
        <v>8</v>
      </c>
      <c r="E273" s="15" t="s">
        <v>9</v>
      </c>
      <c r="F273" s="15" t="s">
        <v>55</v>
      </c>
      <c r="G273" s="15" t="s">
        <v>75</v>
      </c>
      <c r="H273" s="16" t="s">
        <v>171</v>
      </c>
      <c r="I273" s="17">
        <f>I274+I276</f>
        <v>6018757</v>
      </c>
      <c r="J273" s="17">
        <f t="shared" ref="J273:K273" si="90">J274+J276</f>
        <v>6018757</v>
      </c>
      <c r="K273" s="17">
        <f t="shared" si="90"/>
        <v>3095265.19</v>
      </c>
      <c r="L273" s="4">
        <f t="shared" si="89"/>
        <v>51.426983844006322</v>
      </c>
    </row>
    <row r="274" spans="2:12" ht="85.5" customHeight="1" x14ac:dyDescent="0.25">
      <c r="B274" s="14" t="s">
        <v>12</v>
      </c>
      <c r="C274" s="15" t="s">
        <v>43</v>
      </c>
      <c r="D274" s="15" t="s">
        <v>8</v>
      </c>
      <c r="E274" s="15" t="s">
        <v>9</v>
      </c>
      <c r="F274" s="15" t="s">
        <v>55</v>
      </c>
      <c r="G274" s="15" t="s">
        <v>75</v>
      </c>
      <c r="H274" s="15" t="s">
        <v>13</v>
      </c>
      <c r="I274" s="17">
        <f>I275</f>
        <v>5508720</v>
      </c>
      <c r="J274" s="17">
        <f t="shared" ref="J274:K274" si="91">J275</f>
        <v>5508720</v>
      </c>
      <c r="K274" s="17">
        <f t="shared" si="91"/>
        <v>2880003.94</v>
      </c>
      <c r="L274" s="4">
        <f t="shared" si="89"/>
        <v>52.280819137658106</v>
      </c>
    </row>
    <row r="275" spans="2:12" ht="31.5" x14ac:dyDescent="0.25">
      <c r="B275" s="14" t="s">
        <v>14</v>
      </c>
      <c r="C275" s="15" t="s">
        <v>43</v>
      </c>
      <c r="D275" s="15" t="s">
        <v>8</v>
      </c>
      <c r="E275" s="15" t="s">
        <v>9</v>
      </c>
      <c r="F275" s="15" t="s">
        <v>55</v>
      </c>
      <c r="G275" s="15" t="s">
        <v>75</v>
      </c>
      <c r="H275" s="15" t="s">
        <v>15</v>
      </c>
      <c r="I275" s="17">
        <v>5508720</v>
      </c>
      <c r="J275" s="5">
        <f>4230968+1277752</f>
        <v>5508720</v>
      </c>
      <c r="K275" s="5">
        <v>2880003.94</v>
      </c>
      <c r="L275" s="4">
        <f t="shared" si="89"/>
        <v>52.280819137658106</v>
      </c>
    </row>
    <row r="276" spans="2:12" ht="31.5" x14ac:dyDescent="0.25">
      <c r="B276" s="14" t="s">
        <v>172</v>
      </c>
      <c r="C276" s="15" t="s">
        <v>43</v>
      </c>
      <c r="D276" s="15" t="s">
        <v>8</v>
      </c>
      <c r="E276" s="15" t="s">
        <v>9</v>
      </c>
      <c r="F276" s="15" t="s">
        <v>55</v>
      </c>
      <c r="G276" s="15" t="s">
        <v>75</v>
      </c>
      <c r="H276" s="15" t="s">
        <v>16</v>
      </c>
      <c r="I276" s="17">
        <f>I277</f>
        <v>510037</v>
      </c>
      <c r="J276" s="17">
        <v>510037</v>
      </c>
      <c r="K276" s="17">
        <f t="shared" ref="K276" si="92">K277</f>
        <v>215261.25</v>
      </c>
      <c r="L276" s="4">
        <f t="shared" si="89"/>
        <v>42.20502630201338</v>
      </c>
    </row>
    <row r="277" spans="2:12" ht="47.25" x14ac:dyDescent="0.25">
      <c r="B277" s="14" t="s">
        <v>17</v>
      </c>
      <c r="C277" s="15" t="s">
        <v>43</v>
      </c>
      <c r="D277" s="15" t="s">
        <v>8</v>
      </c>
      <c r="E277" s="15" t="s">
        <v>9</v>
      </c>
      <c r="F277" s="15" t="s">
        <v>55</v>
      </c>
      <c r="G277" s="15" t="s">
        <v>75</v>
      </c>
      <c r="H277" s="15" t="s">
        <v>18</v>
      </c>
      <c r="I277" s="17">
        <v>510037</v>
      </c>
      <c r="J277" s="5">
        <v>510037</v>
      </c>
      <c r="K277" s="5">
        <v>215261.25</v>
      </c>
      <c r="L277" s="4">
        <f t="shared" si="89"/>
        <v>42.20502630201338</v>
      </c>
    </row>
    <row r="278" spans="2:12" ht="31.5" x14ac:dyDescent="0.25">
      <c r="B278" s="14" t="s">
        <v>62</v>
      </c>
      <c r="C278" s="15" t="s">
        <v>43</v>
      </c>
      <c r="D278" s="15" t="s">
        <v>8</v>
      </c>
      <c r="E278" s="15" t="s">
        <v>9</v>
      </c>
      <c r="F278" s="15" t="s">
        <v>55</v>
      </c>
      <c r="G278" s="15" t="s">
        <v>95</v>
      </c>
      <c r="H278" s="16" t="s">
        <v>171</v>
      </c>
      <c r="I278" s="17">
        <f t="shared" ref="I278:K279" si="93">I279</f>
        <v>3000000</v>
      </c>
      <c r="J278" s="17">
        <f t="shared" si="93"/>
        <v>4183134.57</v>
      </c>
      <c r="K278" s="17">
        <f t="shared" si="93"/>
        <v>1854917</v>
      </c>
      <c r="L278" s="4">
        <f t="shared" si="89"/>
        <v>44.342752282052459</v>
      </c>
    </row>
    <row r="279" spans="2:12" ht="15.75" x14ac:dyDescent="0.25">
      <c r="B279" s="14" t="s">
        <v>59</v>
      </c>
      <c r="C279" s="15" t="s">
        <v>43</v>
      </c>
      <c r="D279" s="15" t="s">
        <v>8</v>
      </c>
      <c r="E279" s="15" t="s">
        <v>9</v>
      </c>
      <c r="F279" s="15" t="s">
        <v>55</v>
      </c>
      <c r="G279" s="15" t="s">
        <v>95</v>
      </c>
      <c r="H279" s="15" t="s">
        <v>56</v>
      </c>
      <c r="I279" s="17">
        <f t="shared" si="93"/>
        <v>3000000</v>
      </c>
      <c r="J279" s="17">
        <f t="shared" si="93"/>
        <v>4183134.57</v>
      </c>
      <c r="K279" s="17">
        <f t="shared" si="93"/>
        <v>1854917</v>
      </c>
      <c r="L279" s="4">
        <f t="shared" si="89"/>
        <v>44.342752282052459</v>
      </c>
    </row>
    <row r="280" spans="2:12" ht="15.75" x14ac:dyDescent="0.25">
      <c r="B280" s="14" t="s">
        <v>60</v>
      </c>
      <c r="C280" s="15" t="s">
        <v>43</v>
      </c>
      <c r="D280" s="15" t="s">
        <v>8</v>
      </c>
      <c r="E280" s="15" t="s">
        <v>9</v>
      </c>
      <c r="F280" s="15" t="s">
        <v>55</v>
      </c>
      <c r="G280" s="15" t="s">
        <v>95</v>
      </c>
      <c r="H280" s="15" t="s">
        <v>61</v>
      </c>
      <c r="I280" s="17">
        <v>3000000</v>
      </c>
      <c r="J280" s="5">
        <v>4183134.57</v>
      </c>
      <c r="K280" s="5">
        <v>1854917</v>
      </c>
      <c r="L280" s="4">
        <f t="shared" si="89"/>
        <v>44.342752282052459</v>
      </c>
    </row>
    <row r="281" spans="2:12" ht="31.5" x14ac:dyDescent="0.25">
      <c r="B281" s="14" t="s">
        <v>140</v>
      </c>
      <c r="C281" s="15" t="s">
        <v>43</v>
      </c>
      <c r="D281" s="15" t="s">
        <v>8</v>
      </c>
      <c r="E281" s="15" t="s">
        <v>9</v>
      </c>
      <c r="F281" s="15" t="s">
        <v>55</v>
      </c>
      <c r="G281" s="15" t="s">
        <v>141</v>
      </c>
      <c r="H281" s="16" t="s">
        <v>171</v>
      </c>
      <c r="I281" s="17">
        <f t="shared" ref="I281:K282" si="94">I282</f>
        <v>3000</v>
      </c>
      <c r="J281" s="17">
        <f t="shared" si="94"/>
        <v>3000</v>
      </c>
      <c r="K281" s="17">
        <f t="shared" si="94"/>
        <v>500</v>
      </c>
      <c r="L281" s="4">
        <f t="shared" si="89"/>
        <v>16.666666666666664</v>
      </c>
    </row>
    <row r="282" spans="2:12" ht="24" customHeight="1" x14ac:dyDescent="0.25">
      <c r="B282" s="14" t="s">
        <v>19</v>
      </c>
      <c r="C282" s="15" t="s">
        <v>43</v>
      </c>
      <c r="D282" s="15" t="s">
        <v>8</v>
      </c>
      <c r="E282" s="15" t="s">
        <v>9</v>
      </c>
      <c r="F282" s="15" t="s">
        <v>55</v>
      </c>
      <c r="G282" s="15" t="s">
        <v>141</v>
      </c>
      <c r="H282" s="15" t="s">
        <v>20</v>
      </c>
      <c r="I282" s="17">
        <f t="shared" si="94"/>
        <v>3000</v>
      </c>
      <c r="J282" s="17">
        <f t="shared" si="94"/>
        <v>3000</v>
      </c>
      <c r="K282" s="17">
        <f t="shared" si="94"/>
        <v>500</v>
      </c>
      <c r="L282" s="4">
        <f t="shared" si="89"/>
        <v>16.666666666666664</v>
      </c>
    </row>
    <row r="283" spans="2:12" ht="20.25" customHeight="1" x14ac:dyDescent="0.25">
      <c r="B283" s="14" t="s">
        <v>21</v>
      </c>
      <c r="C283" s="15" t="s">
        <v>43</v>
      </c>
      <c r="D283" s="15" t="s">
        <v>8</v>
      </c>
      <c r="E283" s="15" t="s">
        <v>9</v>
      </c>
      <c r="F283" s="15" t="s">
        <v>55</v>
      </c>
      <c r="G283" s="15" t="s">
        <v>141</v>
      </c>
      <c r="H283" s="15" t="s">
        <v>22</v>
      </c>
      <c r="I283" s="17">
        <v>3000</v>
      </c>
      <c r="J283" s="5">
        <v>3000</v>
      </c>
      <c r="K283" s="5">
        <v>500</v>
      </c>
      <c r="L283" s="4">
        <f t="shared" si="89"/>
        <v>16.666666666666664</v>
      </c>
    </row>
    <row r="284" spans="2:12" ht="51" customHeight="1" x14ac:dyDescent="0.25">
      <c r="B284" s="9" t="s">
        <v>209</v>
      </c>
      <c r="C284" s="10" t="s">
        <v>50</v>
      </c>
      <c r="D284" s="11" t="s">
        <v>171</v>
      </c>
      <c r="E284" s="11" t="s">
        <v>171</v>
      </c>
      <c r="F284" s="11" t="s">
        <v>171</v>
      </c>
      <c r="G284" s="11" t="s">
        <v>171</v>
      </c>
      <c r="H284" s="11" t="s">
        <v>171</v>
      </c>
      <c r="I284" s="12">
        <f>I285</f>
        <v>3197700</v>
      </c>
      <c r="J284" s="12">
        <f t="shared" ref="J284:K284" si="95">J285</f>
        <v>3549291.03</v>
      </c>
      <c r="K284" s="12">
        <f t="shared" si="95"/>
        <v>1174571.76</v>
      </c>
      <c r="L284" s="4">
        <f t="shared" si="89"/>
        <v>33.093137476528661</v>
      </c>
    </row>
    <row r="285" spans="2:12" ht="47.25" x14ac:dyDescent="0.25">
      <c r="B285" s="9" t="s">
        <v>210</v>
      </c>
      <c r="C285" s="10" t="s">
        <v>50</v>
      </c>
      <c r="D285" s="10" t="s">
        <v>8</v>
      </c>
      <c r="E285" s="10" t="s">
        <v>9</v>
      </c>
      <c r="F285" s="10" t="s">
        <v>66</v>
      </c>
      <c r="G285" s="13" t="s">
        <v>171</v>
      </c>
      <c r="H285" s="13" t="s">
        <v>171</v>
      </c>
      <c r="I285" s="12">
        <f>I286+I291+I294+I297+I300</f>
        <v>3197700</v>
      </c>
      <c r="J285" s="12">
        <f>J286+J291+J294+J297+J300+J303</f>
        <v>3549291.03</v>
      </c>
      <c r="K285" s="12">
        <f t="shared" ref="K285" si="96">K286+K291+K294+K297+K300</f>
        <v>1174571.76</v>
      </c>
      <c r="L285" s="4">
        <f t="shared" si="89"/>
        <v>33.093137476528661</v>
      </c>
    </row>
    <row r="286" spans="2:12" ht="31.5" x14ac:dyDescent="0.25">
      <c r="B286" s="14" t="s">
        <v>74</v>
      </c>
      <c r="C286" s="15" t="s">
        <v>50</v>
      </c>
      <c r="D286" s="15" t="s">
        <v>8</v>
      </c>
      <c r="E286" s="15" t="s">
        <v>9</v>
      </c>
      <c r="F286" s="15" t="s">
        <v>66</v>
      </c>
      <c r="G286" s="15" t="s">
        <v>75</v>
      </c>
      <c r="H286" s="16" t="s">
        <v>171</v>
      </c>
      <c r="I286" s="17">
        <f>I287+I289</f>
        <v>2887700</v>
      </c>
      <c r="J286" s="17">
        <f t="shared" ref="J286:K286" si="97">J287+J289</f>
        <v>2887700</v>
      </c>
      <c r="K286" s="17">
        <f t="shared" si="97"/>
        <v>1093873.1399999999</v>
      </c>
      <c r="L286" s="4">
        <f t="shared" si="89"/>
        <v>37.880428714894201</v>
      </c>
    </row>
    <row r="287" spans="2:12" ht="78.75" x14ac:dyDescent="0.25">
      <c r="B287" s="14" t="s">
        <v>12</v>
      </c>
      <c r="C287" s="15" t="s">
        <v>50</v>
      </c>
      <c r="D287" s="15" t="s">
        <v>8</v>
      </c>
      <c r="E287" s="15" t="s">
        <v>9</v>
      </c>
      <c r="F287" s="15" t="s">
        <v>66</v>
      </c>
      <c r="G287" s="15" t="s">
        <v>75</v>
      </c>
      <c r="H287" s="15" t="s">
        <v>13</v>
      </c>
      <c r="I287" s="17">
        <f>I288</f>
        <v>2772080</v>
      </c>
      <c r="J287" s="17">
        <f t="shared" ref="J287:K287" si="98">J288</f>
        <v>2772080</v>
      </c>
      <c r="K287" s="17">
        <f t="shared" si="98"/>
        <v>1044646.72</v>
      </c>
      <c r="L287" s="4">
        <f t="shared" si="89"/>
        <v>37.684580531586384</v>
      </c>
    </row>
    <row r="288" spans="2:12" ht="38.25" customHeight="1" x14ac:dyDescent="0.25">
      <c r="B288" s="14" t="s">
        <v>14</v>
      </c>
      <c r="C288" s="15" t="s">
        <v>50</v>
      </c>
      <c r="D288" s="15" t="s">
        <v>8</v>
      </c>
      <c r="E288" s="15" t="s">
        <v>9</v>
      </c>
      <c r="F288" s="15" t="s">
        <v>66</v>
      </c>
      <c r="G288" s="15" t="s">
        <v>75</v>
      </c>
      <c r="H288" s="15" t="s">
        <v>15</v>
      </c>
      <c r="I288" s="17">
        <v>2772080</v>
      </c>
      <c r="J288" s="5">
        <f>2129094+642986</f>
        <v>2772080</v>
      </c>
      <c r="K288" s="5">
        <v>1044646.72</v>
      </c>
      <c r="L288" s="4">
        <f t="shared" si="89"/>
        <v>37.684580531586384</v>
      </c>
    </row>
    <row r="289" spans="2:12" ht="37.5" customHeight="1" x14ac:dyDescent="0.25">
      <c r="B289" s="14" t="s">
        <v>172</v>
      </c>
      <c r="C289" s="15" t="s">
        <v>50</v>
      </c>
      <c r="D289" s="15" t="s">
        <v>8</v>
      </c>
      <c r="E289" s="15" t="s">
        <v>9</v>
      </c>
      <c r="F289" s="15" t="s">
        <v>66</v>
      </c>
      <c r="G289" s="15" t="s">
        <v>75</v>
      </c>
      <c r="H289" s="15" t="s">
        <v>16</v>
      </c>
      <c r="I289" s="17">
        <f>I290</f>
        <v>115620</v>
      </c>
      <c r="J289" s="17">
        <f t="shared" ref="J289:K289" si="99">J290</f>
        <v>115620</v>
      </c>
      <c r="K289" s="17">
        <f t="shared" si="99"/>
        <v>49226.42</v>
      </c>
      <c r="L289" s="4">
        <f t="shared" si="89"/>
        <v>42.576042207230579</v>
      </c>
    </row>
    <row r="290" spans="2:12" ht="47.25" x14ac:dyDescent="0.25">
      <c r="B290" s="14" t="s">
        <v>17</v>
      </c>
      <c r="C290" s="15" t="s">
        <v>50</v>
      </c>
      <c r="D290" s="15" t="s">
        <v>8</v>
      </c>
      <c r="E290" s="15" t="s">
        <v>9</v>
      </c>
      <c r="F290" s="15" t="s">
        <v>66</v>
      </c>
      <c r="G290" s="15" t="s">
        <v>75</v>
      </c>
      <c r="H290" s="15" t="s">
        <v>18</v>
      </c>
      <c r="I290" s="17">
        <v>115620</v>
      </c>
      <c r="J290" s="5">
        <v>115620</v>
      </c>
      <c r="K290" s="5">
        <v>49226.42</v>
      </c>
      <c r="L290" s="4">
        <f t="shared" si="89"/>
        <v>42.576042207230579</v>
      </c>
    </row>
    <row r="291" spans="2:12" ht="47.25" x14ac:dyDescent="0.25">
      <c r="B291" s="14" t="s">
        <v>67</v>
      </c>
      <c r="C291" s="15" t="s">
        <v>50</v>
      </c>
      <c r="D291" s="15" t="s">
        <v>8</v>
      </c>
      <c r="E291" s="15" t="s">
        <v>9</v>
      </c>
      <c r="F291" s="15" t="s">
        <v>66</v>
      </c>
      <c r="G291" s="15" t="s">
        <v>92</v>
      </c>
      <c r="H291" s="16" t="s">
        <v>171</v>
      </c>
      <c r="I291" s="17">
        <f t="shared" ref="I291:K292" si="100">I292</f>
        <v>168000</v>
      </c>
      <c r="J291" s="17">
        <f t="shared" si="100"/>
        <v>168000</v>
      </c>
      <c r="K291" s="17">
        <f t="shared" si="100"/>
        <v>42500</v>
      </c>
      <c r="L291" s="4">
        <f t="shared" si="89"/>
        <v>25.297619047619047</v>
      </c>
    </row>
    <row r="292" spans="2:12" ht="31.5" x14ac:dyDescent="0.25">
      <c r="B292" s="14" t="s">
        <v>172</v>
      </c>
      <c r="C292" s="15" t="s">
        <v>50</v>
      </c>
      <c r="D292" s="15" t="s">
        <v>8</v>
      </c>
      <c r="E292" s="15" t="s">
        <v>9</v>
      </c>
      <c r="F292" s="15" t="s">
        <v>66</v>
      </c>
      <c r="G292" s="15" t="s">
        <v>92</v>
      </c>
      <c r="H292" s="15" t="s">
        <v>16</v>
      </c>
      <c r="I292" s="17">
        <f t="shared" si="100"/>
        <v>168000</v>
      </c>
      <c r="J292" s="17">
        <f t="shared" si="100"/>
        <v>168000</v>
      </c>
      <c r="K292" s="17">
        <f t="shared" si="100"/>
        <v>42500</v>
      </c>
      <c r="L292" s="4">
        <f t="shared" si="89"/>
        <v>25.297619047619047</v>
      </c>
    </row>
    <row r="293" spans="2:12" ht="47.25" x14ac:dyDescent="0.25">
      <c r="B293" s="14" t="s">
        <v>17</v>
      </c>
      <c r="C293" s="15" t="s">
        <v>50</v>
      </c>
      <c r="D293" s="15" t="s">
        <v>8</v>
      </c>
      <c r="E293" s="15" t="s">
        <v>9</v>
      </c>
      <c r="F293" s="15" t="s">
        <v>66</v>
      </c>
      <c r="G293" s="15" t="s">
        <v>92</v>
      </c>
      <c r="H293" s="15" t="s">
        <v>18</v>
      </c>
      <c r="I293" s="17">
        <v>168000</v>
      </c>
      <c r="J293" s="5">
        <v>168000</v>
      </c>
      <c r="K293" s="5">
        <v>42500</v>
      </c>
      <c r="L293" s="4">
        <f t="shared" si="89"/>
        <v>25.297619047619047</v>
      </c>
    </row>
    <row r="294" spans="2:12" ht="31.5" x14ac:dyDescent="0.25">
      <c r="B294" s="14" t="s">
        <v>68</v>
      </c>
      <c r="C294" s="15" t="s">
        <v>50</v>
      </c>
      <c r="D294" s="15" t="s">
        <v>8</v>
      </c>
      <c r="E294" s="15" t="s">
        <v>9</v>
      </c>
      <c r="F294" s="15" t="s">
        <v>66</v>
      </c>
      <c r="G294" s="15" t="s">
        <v>93</v>
      </c>
      <c r="H294" s="16" t="s">
        <v>171</v>
      </c>
      <c r="I294" s="17">
        <f t="shared" ref="I294:K295" si="101">I295</f>
        <v>96000</v>
      </c>
      <c r="J294" s="17">
        <f t="shared" si="101"/>
        <v>96000</v>
      </c>
      <c r="K294" s="17">
        <f t="shared" si="101"/>
        <v>0</v>
      </c>
      <c r="L294" s="4">
        <f t="shared" si="89"/>
        <v>0</v>
      </c>
    </row>
    <row r="295" spans="2:12" ht="31.5" x14ac:dyDescent="0.25">
      <c r="B295" s="14" t="s">
        <v>172</v>
      </c>
      <c r="C295" s="15" t="s">
        <v>50</v>
      </c>
      <c r="D295" s="15" t="s">
        <v>8</v>
      </c>
      <c r="E295" s="15" t="s">
        <v>9</v>
      </c>
      <c r="F295" s="15" t="s">
        <v>66</v>
      </c>
      <c r="G295" s="15" t="s">
        <v>93</v>
      </c>
      <c r="H295" s="15" t="s">
        <v>16</v>
      </c>
      <c r="I295" s="17">
        <f t="shared" si="101"/>
        <v>96000</v>
      </c>
      <c r="J295" s="17">
        <f t="shared" si="101"/>
        <v>96000</v>
      </c>
      <c r="K295" s="17">
        <f t="shared" si="101"/>
        <v>0</v>
      </c>
      <c r="L295" s="4">
        <f t="shared" si="89"/>
        <v>0</v>
      </c>
    </row>
    <row r="296" spans="2:12" ht="47.25" x14ac:dyDescent="0.25">
      <c r="B296" s="14" t="s">
        <v>17</v>
      </c>
      <c r="C296" s="15" t="s">
        <v>50</v>
      </c>
      <c r="D296" s="15" t="s">
        <v>8</v>
      </c>
      <c r="E296" s="15" t="s">
        <v>9</v>
      </c>
      <c r="F296" s="15" t="s">
        <v>66</v>
      </c>
      <c r="G296" s="15" t="s">
        <v>93</v>
      </c>
      <c r="H296" s="15" t="s">
        <v>18</v>
      </c>
      <c r="I296" s="17">
        <v>96000</v>
      </c>
      <c r="J296" s="5">
        <v>96000</v>
      </c>
      <c r="K296" s="5">
        <v>0</v>
      </c>
      <c r="L296" s="4">
        <f t="shared" si="89"/>
        <v>0</v>
      </c>
    </row>
    <row r="297" spans="2:12" ht="47.25" x14ac:dyDescent="0.25">
      <c r="B297" s="14" t="s">
        <v>211</v>
      </c>
      <c r="C297" s="15" t="s">
        <v>50</v>
      </c>
      <c r="D297" s="15" t="s">
        <v>8</v>
      </c>
      <c r="E297" s="15" t="s">
        <v>9</v>
      </c>
      <c r="F297" s="15" t="s">
        <v>66</v>
      </c>
      <c r="G297" s="15" t="s">
        <v>91</v>
      </c>
      <c r="H297" s="16" t="s">
        <v>171</v>
      </c>
      <c r="I297" s="17">
        <f t="shared" ref="I297:K298" si="102">I298</f>
        <v>42000</v>
      </c>
      <c r="J297" s="17">
        <f t="shared" si="102"/>
        <v>308300</v>
      </c>
      <c r="K297" s="17">
        <f t="shared" si="102"/>
        <v>38198.620000000003</v>
      </c>
      <c r="L297" s="4">
        <f t="shared" si="89"/>
        <v>12.390081089847552</v>
      </c>
    </row>
    <row r="298" spans="2:12" ht="31.5" x14ac:dyDescent="0.25">
      <c r="B298" s="14" t="s">
        <v>172</v>
      </c>
      <c r="C298" s="15" t="s">
        <v>50</v>
      </c>
      <c r="D298" s="15" t="s">
        <v>8</v>
      </c>
      <c r="E298" s="15" t="s">
        <v>9</v>
      </c>
      <c r="F298" s="15" t="s">
        <v>66</v>
      </c>
      <c r="G298" s="15" t="s">
        <v>91</v>
      </c>
      <c r="H298" s="15" t="s">
        <v>16</v>
      </c>
      <c r="I298" s="17">
        <f t="shared" si="102"/>
        <v>42000</v>
      </c>
      <c r="J298" s="17">
        <f t="shared" si="102"/>
        <v>308300</v>
      </c>
      <c r="K298" s="17">
        <f t="shared" si="102"/>
        <v>38198.620000000003</v>
      </c>
      <c r="L298" s="4">
        <f t="shared" si="89"/>
        <v>12.390081089847552</v>
      </c>
    </row>
    <row r="299" spans="2:12" ht="47.25" x14ac:dyDescent="0.25">
      <c r="B299" s="14" t="s">
        <v>17</v>
      </c>
      <c r="C299" s="15" t="s">
        <v>50</v>
      </c>
      <c r="D299" s="15" t="s">
        <v>8</v>
      </c>
      <c r="E299" s="15" t="s">
        <v>9</v>
      </c>
      <c r="F299" s="15" t="s">
        <v>66</v>
      </c>
      <c r="G299" s="15" t="s">
        <v>91</v>
      </c>
      <c r="H299" s="15" t="s">
        <v>18</v>
      </c>
      <c r="I299" s="17">
        <v>42000</v>
      </c>
      <c r="J299" s="5">
        <v>308300</v>
      </c>
      <c r="K299" s="5">
        <v>38198.620000000003</v>
      </c>
      <c r="L299" s="4">
        <f t="shared" si="89"/>
        <v>12.390081089847552</v>
      </c>
    </row>
    <row r="300" spans="2:12" ht="31.5" x14ac:dyDescent="0.25">
      <c r="B300" s="14" t="s">
        <v>140</v>
      </c>
      <c r="C300" s="15" t="s">
        <v>50</v>
      </c>
      <c r="D300" s="15" t="s">
        <v>8</v>
      </c>
      <c r="E300" s="15" t="s">
        <v>9</v>
      </c>
      <c r="F300" s="15" t="s">
        <v>66</v>
      </c>
      <c r="G300" s="15" t="s">
        <v>141</v>
      </c>
      <c r="H300" s="16" t="s">
        <v>171</v>
      </c>
      <c r="I300" s="17">
        <f t="shared" ref="I300:K301" si="103">I301</f>
        <v>4000</v>
      </c>
      <c r="J300" s="17">
        <f t="shared" si="103"/>
        <v>4000</v>
      </c>
      <c r="K300" s="17">
        <f t="shared" si="103"/>
        <v>0</v>
      </c>
      <c r="L300" s="4">
        <f t="shared" si="89"/>
        <v>0</v>
      </c>
    </row>
    <row r="301" spans="2:12" ht="15.75" x14ac:dyDescent="0.25">
      <c r="B301" s="14" t="s">
        <v>19</v>
      </c>
      <c r="C301" s="15" t="s">
        <v>50</v>
      </c>
      <c r="D301" s="15" t="s">
        <v>8</v>
      </c>
      <c r="E301" s="15" t="s">
        <v>9</v>
      </c>
      <c r="F301" s="15" t="s">
        <v>66</v>
      </c>
      <c r="G301" s="15" t="s">
        <v>141</v>
      </c>
      <c r="H301" s="15" t="s">
        <v>20</v>
      </c>
      <c r="I301" s="17">
        <f t="shared" si="103"/>
        <v>4000</v>
      </c>
      <c r="J301" s="17">
        <f t="shared" si="103"/>
        <v>4000</v>
      </c>
      <c r="K301" s="17">
        <f t="shared" si="103"/>
        <v>0</v>
      </c>
      <c r="L301" s="4">
        <f t="shared" si="89"/>
        <v>0</v>
      </c>
    </row>
    <row r="302" spans="2:12" ht="15.75" x14ac:dyDescent="0.25">
      <c r="B302" s="14" t="s">
        <v>21</v>
      </c>
      <c r="C302" s="15" t="s">
        <v>50</v>
      </c>
      <c r="D302" s="15" t="s">
        <v>8</v>
      </c>
      <c r="E302" s="15" t="s">
        <v>9</v>
      </c>
      <c r="F302" s="15" t="s">
        <v>66</v>
      </c>
      <c r="G302" s="15" t="s">
        <v>141</v>
      </c>
      <c r="H302" s="15" t="s">
        <v>22</v>
      </c>
      <c r="I302" s="17">
        <v>4000</v>
      </c>
      <c r="J302" s="5">
        <v>4000</v>
      </c>
      <c r="K302" s="5">
        <v>0</v>
      </c>
      <c r="L302" s="4">
        <f t="shared" si="89"/>
        <v>0</v>
      </c>
    </row>
    <row r="303" spans="2:12" ht="39" customHeight="1" x14ac:dyDescent="0.25">
      <c r="B303" s="14" t="s">
        <v>249</v>
      </c>
      <c r="C303" s="15" t="s">
        <v>50</v>
      </c>
      <c r="D303" s="15" t="s">
        <v>8</v>
      </c>
      <c r="E303" s="15" t="s">
        <v>9</v>
      </c>
      <c r="F303" s="15" t="s">
        <v>66</v>
      </c>
      <c r="G303" s="15" t="s">
        <v>248</v>
      </c>
      <c r="H303" s="15"/>
      <c r="I303" s="17"/>
      <c r="J303" s="5">
        <f>J304</f>
        <v>85291.03</v>
      </c>
      <c r="K303" s="5"/>
      <c r="L303" s="4"/>
    </row>
    <row r="304" spans="2:12" ht="43.5" customHeight="1" x14ac:dyDescent="0.25">
      <c r="B304" s="14" t="s">
        <v>172</v>
      </c>
      <c r="C304" s="15" t="s">
        <v>50</v>
      </c>
      <c r="D304" s="15" t="s">
        <v>8</v>
      </c>
      <c r="E304" s="15" t="s">
        <v>9</v>
      </c>
      <c r="F304" s="15" t="s">
        <v>66</v>
      </c>
      <c r="G304" s="15" t="s">
        <v>248</v>
      </c>
      <c r="H304" s="15">
        <v>200</v>
      </c>
      <c r="I304" s="17"/>
      <c r="J304" s="5">
        <f>J305</f>
        <v>85291.03</v>
      </c>
      <c r="K304" s="5"/>
      <c r="L304" s="4"/>
    </row>
    <row r="305" spans="2:12" ht="54" customHeight="1" x14ac:dyDescent="0.25">
      <c r="B305" s="14" t="s">
        <v>17</v>
      </c>
      <c r="C305" s="15" t="s">
        <v>50</v>
      </c>
      <c r="D305" s="15" t="s">
        <v>8</v>
      </c>
      <c r="E305" s="15" t="s">
        <v>9</v>
      </c>
      <c r="F305" s="15" t="s">
        <v>66</v>
      </c>
      <c r="G305" s="15" t="s">
        <v>248</v>
      </c>
      <c r="H305" s="15">
        <v>240</v>
      </c>
      <c r="I305" s="17"/>
      <c r="J305" s="5">
        <v>85291.03</v>
      </c>
      <c r="K305" s="5"/>
      <c r="L305" s="4"/>
    </row>
    <row r="306" spans="2:12" ht="19.5" customHeight="1" x14ac:dyDescent="0.25">
      <c r="B306" s="9" t="s">
        <v>69</v>
      </c>
      <c r="C306" s="10" t="s">
        <v>166</v>
      </c>
      <c r="D306" s="11" t="s">
        <v>171</v>
      </c>
      <c r="E306" s="11" t="s">
        <v>171</v>
      </c>
      <c r="F306" s="11" t="s">
        <v>171</v>
      </c>
      <c r="G306" s="11" t="s">
        <v>171</v>
      </c>
      <c r="H306" s="11" t="s">
        <v>171</v>
      </c>
      <c r="I306" s="12">
        <f>I307+I319+I334</f>
        <v>3273804</v>
      </c>
      <c r="J306" s="12">
        <f>J307+J319+J334+J328</f>
        <v>3454815.0300000003</v>
      </c>
      <c r="K306" s="12">
        <f>K307+K319+K334+K328</f>
        <v>1419728.47</v>
      </c>
      <c r="L306" s="4">
        <f t="shared" si="89"/>
        <v>41.094196293339614</v>
      </c>
    </row>
    <row r="307" spans="2:12" ht="24" customHeight="1" x14ac:dyDescent="0.25">
      <c r="B307" s="9" t="s">
        <v>212</v>
      </c>
      <c r="C307" s="10" t="s">
        <v>166</v>
      </c>
      <c r="D307" s="10" t="s">
        <v>8</v>
      </c>
      <c r="E307" s="10" t="s">
        <v>9</v>
      </c>
      <c r="F307" s="10" t="s">
        <v>70</v>
      </c>
      <c r="G307" s="13" t="s">
        <v>171</v>
      </c>
      <c r="H307" s="13" t="s">
        <v>171</v>
      </c>
      <c r="I307" s="12">
        <f>I308+I311+I316</f>
        <v>1667583</v>
      </c>
      <c r="J307" s="12">
        <f t="shared" ref="J307:K307" si="104">J308+J311+J316</f>
        <v>1667583</v>
      </c>
      <c r="K307" s="12">
        <f t="shared" si="104"/>
        <v>727060.66999999993</v>
      </c>
      <c r="L307" s="4">
        <f t="shared" si="89"/>
        <v>43.599669101927759</v>
      </c>
    </row>
    <row r="308" spans="2:12" ht="31.5" x14ac:dyDescent="0.25">
      <c r="B308" s="14" t="s">
        <v>153</v>
      </c>
      <c r="C308" s="15" t="s">
        <v>166</v>
      </c>
      <c r="D308" s="15" t="s">
        <v>8</v>
      </c>
      <c r="E308" s="15" t="s">
        <v>9</v>
      </c>
      <c r="F308" s="15" t="s">
        <v>70</v>
      </c>
      <c r="G308" s="15" t="s">
        <v>154</v>
      </c>
      <c r="H308" s="16" t="s">
        <v>171</v>
      </c>
      <c r="I308" s="17">
        <f t="shared" ref="I308:K309" si="105">I309</f>
        <v>457817</v>
      </c>
      <c r="J308" s="17">
        <f t="shared" si="105"/>
        <v>457817</v>
      </c>
      <c r="K308" s="17">
        <f t="shared" si="105"/>
        <v>217880.56</v>
      </c>
      <c r="L308" s="4">
        <f t="shared" si="89"/>
        <v>47.591190366456466</v>
      </c>
    </row>
    <row r="309" spans="2:12" ht="82.5" customHeight="1" x14ac:dyDescent="0.25">
      <c r="B309" s="14" t="s">
        <v>12</v>
      </c>
      <c r="C309" s="15" t="s">
        <v>166</v>
      </c>
      <c r="D309" s="15" t="s">
        <v>8</v>
      </c>
      <c r="E309" s="15" t="s">
        <v>9</v>
      </c>
      <c r="F309" s="15" t="s">
        <v>70</v>
      </c>
      <c r="G309" s="15" t="s">
        <v>154</v>
      </c>
      <c r="H309" s="15" t="s">
        <v>13</v>
      </c>
      <c r="I309" s="17">
        <f t="shared" si="105"/>
        <v>457817</v>
      </c>
      <c r="J309" s="17">
        <f t="shared" si="105"/>
        <v>457817</v>
      </c>
      <c r="K309" s="17">
        <f t="shared" si="105"/>
        <v>217880.56</v>
      </c>
      <c r="L309" s="4">
        <f t="shared" si="89"/>
        <v>47.591190366456466</v>
      </c>
    </row>
    <row r="310" spans="2:12" ht="31.5" x14ac:dyDescent="0.25">
      <c r="B310" s="14" t="s">
        <v>14</v>
      </c>
      <c r="C310" s="15" t="s">
        <v>166</v>
      </c>
      <c r="D310" s="15" t="s">
        <v>8</v>
      </c>
      <c r="E310" s="15" t="s">
        <v>9</v>
      </c>
      <c r="F310" s="15" t="s">
        <v>70</v>
      </c>
      <c r="G310" s="15" t="s">
        <v>154</v>
      </c>
      <c r="H310" s="15" t="s">
        <v>15</v>
      </c>
      <c r="I310" s="17">
        <v>457817</v>
      </c>
      <c r="J310" s="5">
        <v>457817</v>
      </c>
      <c r="K310" s="5">
        <v>217880.56</v>
      </c>
      <c r="L310" s="4">
        <f t="shared" si="89"/>
        <v>47.591190366456466</v>
      </c>
    </row>
    <row r="311" spans="2:12" ht="31.5" x14ac:dyDescent="0.25">
      <c r="B311" s="14" t="s">
        <v>74</v>
      </c>
      <c r="C311" s="15" t="s">
        <v>166</v>
      </c>
      <c r="D311" s="15" t="s">
        <v>8</v>
      </c>
      <c r="E311" s="15" t="s">
        <v>9</v>
      </c>
      <c r="F311" s="15" t="s">
        <v>70</v>
      </c>
      <c r="G311" s="15" t="s">
        <v>75</v>
      </c>
      <c r="H311" s="16" t="s">
        <v>171</v>
      </c>
      <c r="I311" s="17">
        <f>I312+I314</f>
        <v>1208766</v>
      </c>
      <c r="J311" s="17">
        <f t="shared" ref="J311:K311" si="106">J312+J314</f>
        <v>1208766</v>
      </c>
      <c r="K311" s="17">
        <f t="shared" si="106"/>
        <v>509179.38</v>
      </c>
      <c r="L311" s="4">
        <f t="shared" si="89"/>
        <v>42.123899911149053</v>
      </c>
    </row>
    <row r="312" spans="2:12" ht="78.75" x14ac:dyDescent="0.25">
      <c r="B312" s="14" t="s">
        <v>12</v>
      </c>
      <c r="C312" s="15" t="s">
        <v>166</v>
      </c>
      <c r="D312" s="15" t="s">
        <v>8</v>
      </c>
      <c r="E312" s="15" t="s">
        <v>9</v>
      </c>
      <c r="F312" s="15" t="s">
        <v>70</v>
      </c>
      <c r="G312" s="15" t="s">
        <v>75</v>
      </c>
      <c r="H312" s="15" t="s">
        <v>13</v>
      </c>
      <c r="I312" s="17">
        <f>I313</f>
        <v>1079216</v>
      </c>
      <c r="J312" s="17">
        <f t="shared" ref="J312:K312" si="107">J313</f>
        <v>1079216</v>
      </c>
      <c r="K312" s="17">
        <f t="shared" si="107"/>
        <v>484418.54</v>
      </c>
      <c r="L312" s="4">
        <f t="shared" si="89"/>
        <v>44.88615254036263</v>
      </c>
    </row>
    <row r="313" spans="2:12" ht="31.5" x14ac:dyDescent="0.25">
      <c r="B313" s="14" t="s">
        <v>14</v>
      </c>
      <c r="C313" s="15" t="s">
        <v>166</v>
      </c>
      <c r="D313" s="15" t="s">
        <v>8</v>
      </c>
      <c r="E313" s="15" t="s">
        <v>9</v>
      </c>
      <c r="F313" s="15" t="s">
        <v>70</v>
      </c>
      <c r="G313" s="15" t="s">
        <v>75</v>
      </c>
      <c r="H313" s="15" t="s">
        <v>15</v>
      </c>
      <c r="I313" s="17">
        <v>1079216</v>
      </c>
      <c r="J313" s="5">
        <f>828891+250325</f>
        <v>1079216</v>
      </c>
      <c r="K313" s="5">
        <v>484418.54</v>
      </c>
      <c r="L313" s="4">
        <f t="shared" si="89"/>
        <v>44.88615254036263</v>
      </c>
    </row>
    <row r="314" spans="2:12" ht="31.5" x14ac:dyDescent="0.25">
      <c r="B314" s="14" t="s">
        <v>172</v>
      </c>
      <c r="C314" s="15" t="s">
        <v>166</v>
      </c>
      <c r="D314" s="15" t="s">
        <v>8</v>
      </c>
      <c r="E314" s="15" t="s">
        <v>9</v>
      </c>
      <c r="F314" s="15" t="s">
        <v>70</v>
      </c>
      <c r="G314" s="15" t="s">
        <v>75</v>
      </c>
      <c r="H314" s="15" t="s">
        <v>16</v>
      </c>
      <c r="I314" s="17">
        <f>I315</f>
        <v>129550</v>
      </c>
      <c r="J314" s="17">
        <f t="shared" ref="J314:K314" si="108">J315</f>
        <v>129550</v>
      </c>
      <c r="K314" s="17">
        <f t="shared" si="108"/>
        <v>24760.84</v>
      </c>
      <c r="L314" s="4">
        <f t="shared" si="89"/>
        <v>19.112960247008878</v>
      </c>
    </row>
    <row r="315" spans="2:12" ht="47.25" x14ac:dyDescent="0.25">
      <c r="B315" s="14" t="s">
        <v>17</v>
      </c>
      <c r="C315" s="15" t="s">
        <v>166</v>
      </c>
      <c r="D315" s="15" t="s">
        <v>8</v>
      </c>
      <c r="E315" s="15" t="s">
        <v>9</v>
      </c>
      <c r="F315" s="15" t="s">
        <v>70</v>
      </c>
      <c r="G315" s="15" t="s">
        <v>75</v>
      </c>
      <c r="H315" s="15" t="s">
        <v>18</v>
      </c>
      <c r="I315" s="17">
        <v>129550</v>
      </c>
      <c r="J315" s="5">
        <v>129550</v>
      </c>
      <c r="K315" s="5">
        <v>24760.84</v>
      </c>
      <c r="L315" s="4">
        <f t="shared" si="89"/>
        <v>19.112960247008878</v>
      </c>
    </row>
    <row r="316" spans="2:12" ht="31.5" x14ac:dyDescent="0.25">
      <c r="B316" s="14" t="s">
        <v>140</v>
      </c>
      <c r="C316" s="15" t="s">
        <v>166</v>
      </c>
      <c r="D316" s="15" t="s">
        <v>8</v>
      </c>
      <c r="E316" s="15" t="s">
        <v>9</v>
      </c>
      <c r="F316" s="15" t="s">
        <v>70</v>
      </c>
      <c r="G316" s="15" t="s">
        <v>141</v>
      </c>
      <c r="H316" s="16" t="s">
        <v>171</v>
      </c>
      <c r="I316" s="17">
        <f t="shared" ref="I316:K317" si="109">I317</f>
        <v>1000</v>
      </c>
      <c r="J316" s="17">
        <f t="shared" si="109"/>
        <v>1000</v>
      </c>
      <c r="K316" s="17">
        <f t="shared" si="109"/>
        <v>0.73</v>
      </c>
      <c r="L316" s="4">
        <f t="shared" si="89"/>
        <v>7.2999999999999995E-2</v>
      </c>
    </row>
    <row r="317" spans="2:12" ht="15.75" x14ac:dyDescent="0.25">
      <c r="B317" s="14" t="s">
        <v>19</v>
      </c>
      <c r="C317" s="15" t="s">
        <v>166</v>
      </c>
      <c r="D317" s="15" t="s">
        <v>8</v>
      </c>
      <c r="E317" s="15" t="s">
        <v>9</v>
      </c>
      <c r="F317" s="15" t="s">
        <v>70</v>
      </c>
      <c r="G317" s="15" t="s">
        <v>141</v>
      </c>
      <c r="H317" s="15" t="s">
        <v>20</v>
      </c>
      <c r="I317" s="17">
        <f t="shared" si="109"/>
        <v>1000</v>
      </c>
      <c r="J317" s="17">
        <f t="shared" si="109"/>
        <v>1000</v>
      </c>
      <c r="K317" s="17">
        <f t="shared" si="109"/>
        <v>0.73</v>
      </c>
      <c r="L317" s="4">
        <f t="shared" si="89"/>
        <v>7.2999999999999995E-2</v>
      </c>
    </row>
    <row r="318" spans="2:12" ht="15.75" x14ac:dyDescent="0.25">
      <c r="B318" s="14" t="s">
        <v>21</v>
      </c>
      <c r="C318" s="15" t="s">
        <v>166</v>
      </c>
      <c r="D318" s="15" t="s">
        <v>8</v>
      </c>
      <c r="E318" s="15" t="s">
        <v>9</v>
      </c>
      <c r="F318" s="15" t="s">
        <v>70</v>
      </c>
      <c r="G318" s="15" t="s">
        <v>141</v>
      </c>
      <c r="H318" s="15" t="s">
        <v>22</v>
      </c>
      <c r="I318" s="17">
        <v>1000</v>
      </c>
      <c r="J318" s="5">
        <v>1000</v>
      </c>
      <c r="K318" s="5">
        <v>0.73</v>
      </c>
      <c r="L318" s="4">
        <f t="shared" si="89"/>
        <v>7.2999999999999995E-2</v>
      </c>
    </row>
    <row r="319" spans="2:12" ht="31.5" x14ac:dyDescent="0.25">
      <c r="B319" s="9" t="s">
        <v>207</v>
      </c>
      <c r="C319" s="10" t="s">
        <v>166</v>
      </c>
      <c r="D319" s="10" t="s">
        <v>8</v>
      </c>
      <c r="E319" s="10" t="s">
        <v>9</v>
      </c>
      <c r="F319" s="10" t="s">
        <v>55</v>
      </c>
      <c r="G319" s="13" t="s">
        <v>171</v>
      </c>
      <c r="H319" s="13" t="s">
        <v>171</v>
      </c>
      <c r="I319" s="12">
        <f>I320+I323</f>
        <v>200000</v>
      </c>
      <c r="J319" s="4">
        <f>J323</f>
        <v>311511.03000000003</v>
      </c>
      <c r="K319" s="4">
        <f>K323</f>
        <v>14190</v>
      </c>
      <c r="L319" s="4">
        <f t="shared" si="89"/>
        <v>4.5552159100112757</v>
      </c>
    </row>
    <row r="320" spans="2:12" ht="15.75" hidden="1" x14ac:dyDescent="0.25">
      <c r="B320" s="14" t="s">
        <v>147</v>
      </c>
      <c r="C320" s="15" t="s">
        <v>166</v>
      </c>
      <c r="D320" s="15" t="s">
        <v>8</v>
      </c>
      <c r="E320" s="15" t="s">
        <v>9</v>
      </c>
      <c r="F320" s="15" t="s">
        <v>55</v>
      </c>
      <c r="G320" s="15" t="s">
        <v>148</v>
      </c>
      <c r="H320" s="16" t="s">
        <v>171</v>
      </c>
      <c r="I320" s="17">
        <v>0</v>
      </c>
      <c r="J320" s="5">
        <v>0</v>
      </c>
      <c r="K320" s="5">
        <v>0</v>
      </c>
      <c r="L320" s="4" t="e">
        <f t="shared" si="89"/>
        <v>#DIV/0!</v>
      </c>
    </row>
    <row r="321" spans="2:12" ht="15.75" hidden="1" x14ac:dyDescent="0.25">
      <c r="B321" s="14" t="s">
        <v>19</v>
      </c>
      <c r="C321" s="15" t="s">
        <v>166</v>
      </c>
      <c r="D321" s="15" t="s">
        <v>8</v>
      </c>
      <c r="E321" s="15" t="s">
        <v>9</v>
      </c>
      <c r="F321" s="15" t="s">
        <v>55</v>
      </c>
      <c r="G321" s="15" t="s">
        <v>148</v>
      </c>
      <c r="H321" s="15" t="s">
        <v>20</v>
      </c>
      <c r="I321" s="17">
        <v>0</v>
      </c>
      <c r="J321" s="5">
        <v>0</v>
      </c>
      <c r="K321" s="5">
        <v>0</v>
      </c>
      <c r="L321" s="4" t="e">
        <f t="shared" si="89"/>
        <v>#DIV/0!</v>
      </c>
    </row>
    <row r="322" spans="2:12" ht="28.5" hidden="1" customHeight="1" x14ac:dyDescent="0.25">
      <c r="B322" s="14" t="s">
        <v>213</v>
      </c>
      <c r="C322" s="15" t="s">
        <v>166</v>
      </c>
      <c r="D322" s="15" t="s">
        <v>8</v>
      </c>
      <c r="E322" s="15" t="s">
        <v>9</v>
      </c>
      <c r="F322" s="15" t="s">
        <v>55</v>
      </c>
      <c r="G322" s="15" t="s">
        <v>148</v>
      </c>
      <c r="H322" s="15" t="s">
        <v>71</v>
      </c>
      <c r="I322" s="17"/>
      <c r="J322" s="5"/>
      <c r="K322" s="5"/>
      <c r="L322" s="4" t="e">
        <f t="shared" si="89"/>
        <v>#DIV/0!</v>
      </c>
    </row>
    <row r="323" spans="2:12" ht="24.75" customHeight="1" x14ac:dyDescent="0.25">
      <c r="B323" s="14" t="s">
        <v>214</v>
      </c>
      <c r="C323" s="15" t="s">
        <v>166</v>
      </c>
      <c r="D323" s="15" t="s">
        <v>8</v>
      </c>
      <c r="E323" s="15" t="s">
        <v>9</v>
      </c>
      <c r="F323" s="15" t="s">
        <v>55</v>
      </c>
      <c r="G323" s="15" t="s">
        <v>94</v>
      </c>
      <c r="H323" s="16" t="s">
        <v>171</v>
      </c>
      <c r="I323" s="17">
        <f>I326</f>
        <v>200000</v>
      </c>
      <c r="J323" s="5">
        <f>J324+J326</f>
        <v>311511.03000000003</v>
      </c>
      <c r="K323" s="5">
        <f>K324+K326</f>
        <v>14190</v>
      </c>
      <c r="L323" s="4">
        <f t="shared" si="89"/>
        <v>4.5552159100112757</v>
      </c>
    </row>
    <row r="324" spans="2:12" ht="21" customHeight="1" x14ac:dyDescent="0.25">
      <c r="B324" s="14" t="s">
        <v>59</v>
      </c>
      <c r="C324" s="15" t="s">
        <v>166</v>
      </c>
      <c r="D324" s="15" t="s">
        <v>8</v>
      </c>
      <c r="E324" s="15" t="s">
        <v>9</v>
      </c>
      <c r="F324" s="15" t="s">
        <v>55</v>
      </c>
      <c r="G324" s="15" t="s">
        <v>94</v>
      </c>
      <c r="H324" s="20">
        <v>500</v>
      </c>
      <c r="I324" s="17"/>
      <c r="J324" s="5">
        <f>J325</f>
        <v>14190</v>
      </c>
      <c r="K324" s="5">
        <f>K325</f>
        <v>14190</v>
      </c>
      <c r="L324" s="4">
        <f t="shared" si="89"/>
        <v>100</v>
      </c>
    </row>
    <row r="325" spans="2:12" ht="15.75" x14ac:dyDescent="0.25">
      <c r="B325" s="18" t="s">
        <v>63</v>
      </c>
      <c r="C325" s="15" t="s">
        <v>166</v>
      </c>
      <c r="D325" s="15" t="s">
        <v>8</v>
      </c>
      <c r="E325" s="15" t="s">
        <v>9</v>
      </c>
      <c r="F325" s="15" t="s">
        <v>55</v>
      </c>
      <c r="G325" s="15" t="s">
        <v>94</v>
      </c>
      <c r="H325" s="20">
        <v>540</v>
      </c>
      <c r="I325" s="17"/>
      <c r="J325" s="5">
        <v>14190</v>
      </c>
      <c r="K325" s="5">
        <v>14190</v>
      </c>
      <c r="L325" s="4">
        <f t="shared" si="89"/>
        <v>100</v>
      </c>
    </row>
    <row r="326" spans="2:12" ht="28.5" customHeight="1" x14ac:dyDescent="0.25">
      <c r="B326" s="14" t="s">
        <v>19</v>
      </c>
      <c r="C326" s="15" t="s">
        <v>166</v>
      </c>
      <c r="D326" s="15" t="s">
        <v>8</v>
      </c>
      <c r="E326" s="15" t="s">
        <v>9</v>
      </c>
      <c r="F326" s="15" t="s">
        <v>55</v>
      </c>
      <c r="G326" s="15" t="s">
        <v>94</v>
      </c>
      <c r="H326" s="15" t="s">
        <v>20</v>
      </c>
      <c r="I326" s="17">
        <f t="shared" ref="I326" si="110">I327</f>
        <v>200000</v>
      </c>
      <c r="J326" s="5">
        <f>J327</f>
        <v>297321.03000000003</v>
      </c>
      <c r="K326" s="5">
        <f>K327</f>
        <v>0</v>
      </c>
      <c r="L326" s="4">
        <f t="shared" si="89"/>
        <v>0</v>
      </c>
    </row>
    <row r="327" spans="2:12" ht="18.75" customHeight="1" x14ac:dyDescent="0.25">
      <c r="B327" s="14" t="s">
        <v>213</v>
      </c>
      <c r="C327" s="15" t="s">
        <v>166</v>
      </c>
      <c r="D327" s="15" t="s">
        <v>8</v>
      </c>
      <c r="E327" s="15" t="s">
        <v>9</v>
      </c>
      <c r="F327" s="15" t="s">
        <v>55</v>
      </c>
      <c r="G327" s="15" t="s">
        <v>94</v>
      </c>
      <c r="H327" s="15" t="s">
        <v>71</v>
      </c>
      <c r="I327" s="17">
        <v>200000</v>
      </c>
      <c r="J327" s="5">
        <v>297321.03000000003</v>
      </c>
      <c r="K327" s="5">
        <v>0</v>
      </c>
      <c r="L327" s="4">
        <f t="shared" si="89"/>
        <v>0</v>
      </c>
    </row>
    <row r="328" spans="2:12" ht="39.75" customHeight="1" x14ac:dyDescent="0.25">
      <c r="B328" s="9" t="s">
        <v>170</v>
      </c>
      <c r="C328" s="10">
        <v>70</v>
      </c>
      <c r="D328" s="10">
        <v>0</v>
      </c>
      <c r="E328" s="10">
        <v>0</v>
      </c>
      <c r="F328" s="10">
        <v>916</v>
      </c>
      <c r="G328" s="10"/>
      <c r="H328" s="10"/>
      <c r="I328" s="12"/>
      <c r="J328" s="4">
        <f t="shared" ref="J328:K332" si="111">J329</f>
        <v>69500</v>
      </c>
      <c r="K328" s="4">
        <f t="shared" si="111"/>
        <v>69500</v>
      </c>
      <c r="L328" s="4">
        <f t="shared" si="89"/>
        <v>100</v>
      </c>
    </row>
    <row r="329" spans="2:12" ht="15.75" x14ac:dyDescent="0.25">
      <c r="B329" s="14" t="s">
        <v>214</v>
      </c>
      <c r="C329" s="15">
        <v>70</v>
      </c>
      <c r="D329" s="21" t="s">
        <v>8</v>
      </c>
      <c r="E329" s="15" t="s">
        <v>9</v>
      </c>
      <c r="F329" s="15">
        <v>916</v>
      </c>
      <c r="G329" s="15">
        <v>83030</v>
      </c>
      <c r="H329" s="15"/>
      <c r="I329" s="17"/>
      <c r="J329" s="5">
        <f>J332+J330</f>
        <v>69500</v>
      </c>
      <c r="K329" s="5">
        <f>K332+K330</f>
        <v>69500</v>
      </c>
      <c r="L329" s="4">
        <f t="shared" si="89"/>
        <v>100</v>
      </c>
    </row>
    <row r="330" spans="2:12" ht="31.5" x14ac:dyDescent="0.25">
      <c r="B330" s="14" t="s">
        <v>172</v>
      </c>
      <c r="C330" s="15">
        <v>70</v>
      </c>
      <c r="D330" s="21" t="s">
        <v>8</v>
      </c>
      <c r="E330" s="15" t="s">
        <v>9</v>
      </c>
      <c r="F330" s="15">
        <v>916</v>
      </c>
      <c r="G330" s="15">
        <v>83030</v>
      </c>
      <c r="H330" s="21" t="s">
        <v>16</v>
      </c>
      <c r="I330" s="22"/>
      <c r="J330" s="5">
        <f>J331</f>
        <v>39500</v>
      </c>
      <c r="K330" s="5">
        <f>K331</f>
        <v>39500</v>
      </c>
      <c r="L330" s="4"/>
    </row>
    <row r="331" spans="2:12" ht="47.25" x14ac:dyDescent="0.25">
      <c r="B331" s="14" t="s">
        <v>17</v>
      </c>
      <c r="C331" s="15">
        <v>70</v>
      </c>
      <c r="D331" s="21" t="s">
        <v>8</v>
      </c>
      <c r="E331" s="15" t="s">
        <v>9</v>
      </c>
      <c r="F331" s="15">
        <v>916</v>
      </c>
      <c r="G331" s="15">
        <v>83030</v>
      </c>
      <c r="H331" s="21" t="s">
        <v>18</v>
      </c>
      <c r="I331" s="22"/>
      <c r="J331" s="5">
        <v>39500</v>
      </c>
      <c r="K331" s="5">
        <v>39500</v>
      </c>
      <c r="L331" s="4"/>
    </row>
    <row r="332" spans="2:12" ht="31.5" x14ac:dyDescent="0.25">
      <c r="B332" s="14" t="s">
        <v>175</v>
      </c>
      <c r="C332" s="15">
        <v>70</v>
      </c>
      <c r="D332" s="21" t="s">
        <v>8</v>
      </c>
      <c r="E332" s="21" t="s">
        <v>9</v>
      </c>
      <c r="F332" s="21">
        <v>916</v>
      </c>
      <c r="G332" s="21">
        <v>83030</v>
      </c>
      <c r="H332" s="21">
        <v>300</v>
      </c>
      <c r="I332" s="22"/>
      <c r="J332" s="5">
        <f t="shared" si="111"/>
        <v>30000</v>
      </c>
      <c r="K332" s="5">
        <f t="shared" si="111"/>
        <v>30000</v>
      </c>
      <c r="L332" s="4">
        <f t="shared" si="89"/>
        <v>100</v>
      </c>
    </row>
    <row r="333" spans="2:12" ht="35.25" customHeight="1" x14ac:dyDescent="0.25">
      <c r="B333" s="14" t="s">
        <v>39</v>
      </c>
      <c r="C333" s="15">
        <v>70</v>
      </c>
      <c r="D333" s="21" t="s">
        <v>8</v>
      </c>
      <c r="E333" s="21" t="s">
        <v>9</v>
      </c>
      <c r="F333" s="21">
        <v>916</v>
      </c>
      <c r="G333" s="21">
        <v>83030</v>
      </c>
      <c r="H333" s="21">
        <v>320</v>
      </c>
      <c r="I333" s="22"/>
      <c r="J333" s="5">
        <v>30000</v>
      </c>
      <c r="K333" s="5">
        <v>30000</v>
      </c>
      <c r="L333" s="4">
        <f t="shared" si="89"/>
        <v>100</v>
      </c>
    </row>
    <row r="334" spans="2:12" ht="21.75" customHeight="1" x14ac:dyDescent="0.25">
      <c r="B334" s="9" t="s">
        <v>215</v>
      </c>
      <c r="C334" s="10" t="s">
        <v>166</v>
      </c>
      <c r="D334" s="10" t="s">
        <v>8</v>
      </c>
      <c r="E334" s="10" t="s">
        <v>9</v>
      </c>
      <c r="F334" s="10" t="s">
        <v>72</v>
      </c>
      <c r="G334" s="13" t="s">
        <v>171</v>
      </c>
      <c r="H334" s="13" t="s">
        <v>171</v>
      </c>
      <c r="I334" s="12">
        <f>I335+I340+I343</f>
        <v>1406221</v>
      </c>
      <c r="J334" s="12">
        <f t="shared" ref="J334:K334" si="112">J335+J340+J343</f>
        <v>1406221</v>
      </c>
      <c r="K334" s="12">
        <f t="shared" si="112"/>
        <v>608977.80000000005</v>
      </c>
      <c r="L334" s="4">
        <f t="shared" si="89"/>
        <v>43.305981065565092</v>
      </c>
    </row>
    <row r="335" spans="2:12" ht="31.5" x14ac:dyDescent="0.25">
      <c r="B335" s="14" t="s">
        <v>74</v>
      </c>
      <c r="C335" s="15" t="s">
        <v>166</v>
      </c>
      <c r="D335" s="15" t="s">
        <v>8</v>
      </c>
      <c r="E335" s="15" t="s">
        <v>9</v>
      </c>
      <c r="F335" s="15" t="s">
        <v>72</v>
      </c>
      <c r="G335" s="15" t="s">
        <v>75</v>
      </c>
      <c r="H335" s="16" t="s">
        <v>171</v>
      </c>
      <c r="I335" s="17">
        <f>I336+I338</f>
        <v>410299</v>
      </c>
      <c r="J335" s="17">
        <f t="shared" ref="J335:K335" si="113">J336+J338</f>
        <v>410299</v>
      </c>
      <c r="K335" s="17">
        <f t="shared" si="113"/>
        <v>147487.58000000002</v>
      </c>
      <c r="L335" s="4">
        <f t="shared" si="89"/>
        <v>35.946365942885564</v>
      </c>
    </row>
    <row r="336" spans="2:12" ht="87" customHeight="1" x14ac:dyDescent="0.25">
      <c r="B336" s="14" t="s">
        <v>12</v>
      </c>
      <c r="C336" s="15" t="s">
        <v>166</v>
      </c>
      <c r="D336" s="15" t="s">
        <v>8</v>
      </c>
      <c r="E336" s="15" t="s">
        <v>9</v>
      </c>
      <c r="F336" s="15" t="s">
        <v>72</v>
      </c>
      <c r="G336" s="15" t="s">
        <v>75</v>
      </c>
      <c r="H336" s="15" t="s">
        <v>13</v>
      </c>
      <c r="I336" s="17">
        <f>I337</f>
        <v>378468</v>
      </c>
      <c r="J336" s="17">
        <f t="shared" ref="J336:K336" si="114">J337</f>
        <v>378468</v>
      </c>
      <c r="K336" s="17">
        <f t="shared" si="114"/>
        <v>136640.54</v>
      </c>
      <c r="L336" s="4">
        <f t="shared" si="89"/>
        <v>36.103591320798586</v>
      </c>
    </row>
    <row r="337" spans="2:12" ht="33.75" customHeight="1" x14ac:dyDescent="0.25">
      <c r="B337" s="14" t="s">
        <v>14</v>
      </c>
      <c r="C337" s="15" t="s">
        <v>166</v>
      </c>
      <c r="D337" s="15" t="s">
        <v>8</v>
      </c>
      <c r="E337" s="15" t="s">
        <v>9</v>
      </c>
      <c r="F337" s="15" t="s">
        <v>72</v>
      </c>
      <c r="G337" s="15" t="s">
        <v>75</v>
      </c>
      <c r="H337" s="15" t="s">
        <v>15</v>
      </c>
      <c r="I337" s="17">
        <v>378468</v>
      </c>
      <c r="J337" s="5">
        <v>378468</v>
      </c>
      <c r="K337" s="5">
        <v>136640.54</v>
      </c>
      <c r="L337" s="4">
        <f t="shared" si="89"/>
        <v>36.103591320798586</v>
      </c>
    </row>
    <row r="338" spans="2:12" ht="39.75" customHeight="1" x14ac:dyDescent="0.25">
      <c r="B338" s="14" t="s">
        <v>172</v>
      </c>
      <c r="C338" s="15" t="s">
        <v>166</v>
      </c>
      <c r="D338" s="15" t="s">
        <v>8</v>
      </c>
      <c r="E338" s="15" t="s">
        <v>9</v>
      </c>
      <c r="F338" s="15" t="s">
        <v>72</v>
      </c>
      <c r="G338" s="15" t="s">
        <v>75</v>
      </c>
      <c r="H338" s="15" t="s">
        <v>16</v>
      </c>
      <c r="I338" s="17">
        <f>I339</f>
        <v>31831</v>
      </c>
      <c r="J338" s="17">
        <f t="shared" ref="J338:K338" si="115">J339</f>
        <v>31831</v>
      </c>
      <c r="K338" s="17">
        <f t="shared" si="115"/>
        <v>10847.04</v>
      </c>
      <c r="L338" s="4">
        <f t="shared" si="89"/>
        <v>34.076968992491594</v>
      </c>
    </row>
    <row r="339" spans="2:12" ht="47.25" x14ac:dyDescent="0.25">
      <c r="B339" s="14" t="s">
        <v>17</v>
      </c>
      <c r="C339" s="15" t="s">
        <v>166</v>
      </c>
      <c r="D339" s="15" t="s">
        <v>8</v>
      </c>
      <c r="E339" s="15" t="s">
        <v>9</v>
      </c>
      <c r="F339" s="15" t="s">
        <v>72</v>
      </c>
      <c r="G339" s="15" t="s">
        <v>75</v>
      </c>
      <c r="H339" s="15" t="s">
        <v>18</v>
      </c>
      <c r="I339" s="17">
        <v>31831</v>
      </c>
      <c r="J339" s="5">
        <v>31831</v>
      </c>
      <c r="K339" s="5">
        <v>10847.04</v>
      </c>
      <c r="L339" s="4">
        <f t="shared" si="89"/>
        <v>34.076968992491594</v>
      </c>
    </row>
    <row r="340" spans="2:12" ht="58.5" customHeight="1" x14ac:dyDescent="0.25">
      <c r="B340" s="14" t="s">
        <v>137</v>
      </c>
      <c r="C340" s="15" t="s">
        <v>166</v>
      </c>
      <c r="D340" s="15" t="s">
        <v>8</v>
      </c>
      <c r="E340" s="15" t="s">
        <v>9</v>
      </c>
      <c r="F340" s="15" t="s">
        <v>72</v>
      </c>
      <c r="G340" s="15" t="s">
        <v>132</v>
      </c>
      <c r="H340" s="16" t="s">
        <v>171</v>
      </c>
      <c r="I340" s="17">
        <f t="shared" ref="I340:K341" si="116">I341</f>
        <v>994922</v>
      </c>
      <c r="J340" s="17">
        <f t="shared" si="116"/>
        <v>994922</v>
      </c>
      <c r="K340" s="17">
        <f t="shared" si="116"/>
        <v>461490.04</v>
      </c>
      <c r="L340" s="4">
        <f t="shared" si="89"/>
        <v>46.384544718078402</v>
      </c>
    </row>
    <row r="341" spans="2:12" ht="84.75" customHeight="1" x14ac:dyDescent="0.25">
      <c r="B341" s="14" t="s">
        <v>12</v>
      </c>
      <c r="C341" s="15" t="s">
        <v>166</v>
      </c>
      <c r="D341" s="15" t="s">
        <v>8</v>
      </c>
      <c r="E341" s="15" t="s">
        <v>9</v>
      </c>
      <c r="F341" s="15" t="s">
        <v>72</v>
      </c>
      <c r="G341" s="15" t="s">
        <v>132</v>
      </c>
      <c r="H341" s="15" t="s">
        <v>13</v>
      </c>
      <c r="I341" s="17">
        <f t="shared" si="116"/>
        <v>994922</v>
      </c>
      <c r="J341" s="17">
        <f t="shared" si="116"/>
        <v>994922</v>
      </c>
      <c r="K341" s="17">
        <f t="shared" si="116"/>
        <v>461490.04</v>
      </c>
      <c r="L341" s="4">
        <f t="shared" ref="L341:L346" si="117">K341/J341*100</f>
        <v>46.384544718078402</v>
      </c>
    </row>
    <row r="342" spans="2:12" ht="31.5" x14ac:dyDescent="0.25">
      <c r="B342" s="14" t="s">
        <v>14</v>
      </c>
      <c r="C342" s="15" t="s">
        <v>166</v>
      </c>
      <c r="D342" s="15" t="s">
        <v>8</v>
      </c>
      <c r="E342" s="15" t="s">
        <v>9</v>
      </c>
      <c r="F342" s="15" t="s">
        <v>72</v>
      </c>
      <c r="G342" s="15" t="s">
        <v>132</v>
      </c>
      <c r="H342" s="15" t="s">
        <v>15</v>
      </c>
      <c r="I342" s="17">
        <v>994922</v>
      </c>
      <c r="J342" s="5">
        <v>994922</v>
      </c>
      <c r="K342" s="5">
        <v>461490.04</v>
      </c>
      <c r="L342" s="4">
        <f t="shared" si="117"/>
        <v>46.384544718078402</v>
      </c>
    </row>
    <row r="343" spans="2:12" ht="31.5" x14ac:dyDescent="0.25">
      <c r="B343" s="14" t="s">
        <v>140</v>
      </c>
      <c r="C343" s="15" t="s">
        <v>166</v>
      </c>
      <c r="D343" s="15" t="s">
        <v>8</v>
      </c>
      <c r="E343" s="15" t="s">
        <v>9</v>
      </c>
      <c r="F343" s="15" t="s">
        <v>72</v>
      </c>
      <c r="G343" s="15" t="s">
        <v>141</v>
      </c>
      <c r="H343" s="16" t="s">
        <v>171</v>
      </c>
      <c r="I343" s="17">
        <f t="shared" ref="I343:K344" si="118">I344</f>
        <v>1000</v>
      </c>
      <c r="J343" s="17">
        <f t="shared" si="118"/>
        <v>1000</v>
      </c>
      <c r="K343" s="17">
        <f t="shared" si="118"/>
        <v>0.18</v>
      </c>
      <c r="L343" s="4">
        <f t="shared" si="117"/>
        <v>1.7999999999999999E-2</v>
      </c>
    </row>
    <row r="344" spans="2:12" ht="15.75" x14ac:dyDescent="0.25">
      <c r="B344" s="14" t="s">
        <v>19</v>
      </c>
      <c r="C344" s="15" t="s">
        <v>166</v>
      </c>
      <c r="D344" s="15" t="s">
        <v>8</v>
      </c>
      <c r="E344" s="15" t="s">
        <v>9</v>
      </c>
      <c r="F344" s="15" t="s">
        <v>72</v>
      </c>
      <c r="G344" s="15" t="s">
        <v>141</v>
      </c>
      <c r="H344" s="15" t="s">
        <v>20</v>
      </c>
      <c r="I344" s="17">
        <f t="shared" si="118"/>
        <v>1000</v>
      </c>
      <c r="J344" s="17">
        <f t="shared" si="118"/>
        <v>1000</v>
      </c>
      <c r="K344" s="17">
        <f t="shared" si="118"/>
        <v>0.18</v>
      </c>
      <c r="L344" s="4">
        <f t="shared" si="117"/>
        <v>1.7999999999999999E-2</v>
      </c>
    </row>
    <row r="345" spans="2:12" ht="15.75" x14ac:dyDescent="0.25">
      <c r="B345" s="14" t="s">
        <v>21</v>
      </c>
      <c r="C345" s="15" t="s">
        <v>166</v>
      </c>
      <c r="D345" s="15" t="s">
        <v>8</v>
      </c>
      <c r="E345" s="15" t="s">
        <v>9</v>
      </c>
      <c r="F345" s="15" t="s">
        <v>72</v>
      </c>
      <c r="G345" s="15" t="s">
        <v>141</v>
      </c>
      <c r="H345" s="15" t="s">
        <v>22</v>
      </c>
      <c r="I345" s="17">
        <v>1000</v>
      </c>
      <c r="J345" s="5">
        <v>1000</v>
      </c>
      <c r="K345" s="5">
        <v>0.18</v>
      </c>
      <c r="L345" s="4">
        <f t="shared" si="117"/>
        <v>1.7999999999999999E-2</v>
      </c>
    </row>
    <row r="346" spans="2:12" ht="15.75" x14ac:dyDescent="0.25">
      <c r="B346" s="24" t="s">
        <v>216</v>
      </c>
      <c r="C346" s="24"/>
      <c r="D346" s="24"/>
      <c r="E346" s="24"/>
      <c r="F346" s="24"/>
      <c r="G346" s="24"/>
      <c r="H346" s="24"/>
      <c r="I346" s="12">
        <f t="shared" ref="I346:K346" si="119">I9+I170+I256+I262+I268+I284+I306</f>
        <v>596146881.60000002</v>
      </c>
      <c r="J346" s="12">
        <f t="shared" si="119"/>
        <v>678720701.63</v>
      </c>
      <c r="K346" s="12">
        <f t="shared" si="119"/>
        <v>321382164.75</v>
      </c>
      <c r="L346" s="4">
        <f t="shared" si="117"/>
        <v>47.351165800332303</v>
      </c>
    </row>
    <row r="348" spans="2:12" x14ac:dyDescent="0.25">
      <c r="J348" s="6"/>
    </row>
  </sheetData>
  <autoFilter ref="B8:J8" xr:uid="{00000000-0009-0000-0000-000000000000}"/>
  <mergeCells count="13">
    <mergeCell ref="B346:H346"/>
    <mergeCell ref="E7:E8"/>
    <mergeCell ref="F7:F8"/>
    <mergeCell ref="B5:L5"/>
    <mergeCell ref="K7:K8"/>
    <mergeCell ref="L7:L8"/>
    <mergeCell ref="G7:G8"/>
    <mergeCell ref="H7:H8"/>
    <mergeCell ref="J7:J8"/>
    <mergeCell ref="B7:B8"/>
    <mergeCell ref="C7:C8"/>
    <mergeCell ref="D7:D8"/>
    <mergeCell ref="I7:I8"/>
  </mergeCells>
  <pageMargins left="0.59055118110236227" right="0.35433070866141736" top="0.19685039370078741" bottom="0.23622047244094491" header="0.15748031496062992" footer="0.23622047244094491"/>
  <pageSetup paperSize="9" scale="5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9</vt:lpstr>
      <vt:lpstr>'приложение 9'!Заголовки_для_печати</vt:lpstr>
      <vt:lpstr>'приложение 9'!Область_печати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AdminsPK</cp:lastModifiedBy>
  <cp:lastPrinted>2022-07-27T08:24:43Z</cp:lastPrinted>
  <dcterms:created xsi:type="dcterms:W3CDTF">2016-11-19T18:06:42Z</dcterms:created>
  <dcterms:modified xsi:type="dcterms:W3CDTF">2022-07-27T08:26:19Z</dcterms:modified>
</cp:coreProperties>
</file>